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_BCALPINE SkyDrive\SkyDrive\BC Alpine Public Files\Odds and Ends Files\2014\"/>
    </mc:Choice>
  </mc:AlternateContent>
  <bookViews>
    <workbookView xWindow="0" yWindow="0" windowWidth="25515" windowHeight="11580" activeTab="1"/>
  </bookViews>
  <sheets>
    <sheet name="U14 Okanagan Men" sheetId="1" r:id="rId1"/>
    <sheet name="PointsTable" sheetId="4" r:id="rId2"/>
    <sheet name="NAT14.0116" sheetId="2" r:id="rId3"/>
    <sheet name="NAT14.0191" sheetId="3" r:id="rId4"/>
  </sheets>
  <definedNames>
    <definedName name="_?Codex_NAT14" localSheetId="2">NAT14.0116!$A$1:$J$100</definedName>
    <definedName name="_?Codex_NAT14" localSheetId="3">NAT14.0191!$A$1:$J$99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2" i="3" l="1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N2" i="3"/>
  <c r="M5" i="1" s="1"/>
  <c r="N3" i="3"/>
  <c r="O3" i="3" s="1"/>
  <c r="N4" i="3"/>
  <c r="O4" i="3" s="1"/>
  <c r="N5" i="3"/>
  <c r="O5" i="3" s="1"/>
  <c r="N6" i="3"/>
  <c r="O6" i="3" s="1"/>
  <c r="N7" i="3"/>
  <c r="O7" i="3" s="1"/>
  <c r="N8" i="3"/>
  <c r="O8" i="3" s="1"/>
  <c r="N9" i="3"/>
  <c r="O9" i="3" s="1"/>
  <c r="N10" i="3"/>
  <c r="O10" i="3" s="1"/>
  <c r="N11" i="3"/>
  <c r="O11" i="3" s="1"/>
  <c r="N12" i="3"/>
  <c r="O12" i="3" s="1"/>
  <c r="N13" i="3"/>
  <c r="O13" i="3" s="1"/>
  <c r="N14" i="3"/>
  <c r="O14" i="3" s="1"/>
  <c r="N15" i="3"/>
  <c r="O15" i="3" s="1"/>
  <c r="N16" i="3"/>
  <c r="O16" i="3" s="1"/>
  <c r="N17" i="3"/>
  <c r="O17" i="3" s="1"/>
  <c r="N18" i="3"/>
  <c r="O18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 s="1"/>
  <c r="N30" i="3"/>
  <c r="O30" i="3" s="1"/>
  <c r="N31" i="3"/>
  <c r="O31" i="3" s="1"/>
  <c r="N32" i="3"/>
  <c r="O32" i="3" s="1"/>
  <c r="N33" i="3"/>
  <c r="O33" i="3" s="1"/>
  <c r="N34" i="3"/>
  <c r="O34" i="3" s="1"/>
  <c r="N35" i="3"/>
  <c r="O35" i="3" s="1"/>
  <c r="N36" i="3"/>
  <c r="O36" i="3" s="1"/>
  <c r="N37" i="3"/>
  <c r="O37" i="3" s="1"/>
  <c r="N38" i="3"/>
  <c r="O38" i="3" s="1"/>
  <c r="N39" i="3"/>
  <c r="O39" i="3" s="1"/>
  <c r="N40" i="3"/>
  <c r="O40" i="3" s="1"/>
  <c r="N41" i="3"/>
  <c r="O41" i="3" s="1"/>
  <c r="N42" i="3"/>
  <c r="O42" i="3" s="1"/>
  <c r="N43" i="3"/>
  <c r="O43" i="3" s="1"/>
  <c r="N44" i="3"/>
  <c r="O44" i="3" s="1"/>
  <c r="N45" i="3"/>
  <c r="O45" i="3" s="1"/>
  <c r="N46" i="3"/>
  <c r="O46" i="3" s="1"/>
  <c r="N47" i="3"/>
  <c r="O47" i="3" s="1"/>
  <c r="N48" i="3"/>
  <c r="O48" i="3" s="1"/>
  <c r="N49" i="3"/>
  <c r="O49" i="3" s="1"/>
  <c r="N50" i="3"/>
  <c r="O50" i="3" s="1"/>
  <c r="N51" i="3"/>
  <c r="O51" i="3" s="1"/>
  <c r="N52" i="3"/>
  <c r="O52" i="3" s="1"/>
  <c r="N53" i="3"/>
  <c r="O53" i="3" s="1"/>
  <c r="N54" i="3"/>
  <c r="O54" i="3" s="1"/>
  <c r="N55" i="3"/>
  <c r="O55" i="3" s="1"/>
  <c r="N56" i="3"/>
  <c r="O56" i="3" s="1"/>
  <c r="N57" i="3"/>
  <c r="O57" i="3" s="1"/>
  <c r="N58" i="3"/>
  <c r="O58" i="3" s="1"/>
  <c r="N59" i="3"/>
  <c r="O59" i="3" s="1"/>
  <c r="N60" i="3"/>
  <c r="O60" i="3" s="1"/>
  <c r="N61" i="3"/>
  <c r="O61" i="3" s="1"/>
  <c r="N62" i="3"/>
  <c r="O62" i="3" s="1"/>
  <c r="N63" i="3"/>
  <c r="O63" i="3" s="1"/>
  <c r="N64" i="3"/>
  <c r="O64" i="3" s="1"/>
  <c r="N65" i="3"/>
  <c r="O65" i="3" s="1"/>
  <c r="N66" i="3"/>
  <c r="O66" i="3" s="1"/>
  <c r="N67" i="3"/>
  <c r="O67" i="3" s="1"/>
  <c r="N68" i="3"/>
  <c r="O68" i="3" s="1"/>
  <c r="N69" i="3"/>
  <c r="O69" i="3" s="1"/>
  <c r="N70" i="3"/>
  <c r="O70" i="3" s="1"/>
  <c r="N71" i="3"/>
  <c r="O71" i="3" s="1"/>
  <c r="N72" i="3"/>
  <c r="O72" i="3" s="1"/>
  <c r="N73" i="3"/>
  <c r="O73" i="3" s="1"/>
  <c r="N74" i="3"/>
  <c r="O74" i="3" s="1"/>
  <c r="N75" i="3"/>
  <c r="O75" i="3" s="1"/>
  <c r="N76" i="3"/>
  <c r="O76" i="3" s="1"/>
  <c r="N77" i="3"/>
  <c r="O77" i="3" s="1"/>
  <c r="N78" i="3"/>
  <c r="O78" i="3" s="1"/>
  <c r="N79" i="3"/>
  <c r="O79" i="3" s="1"/>
  <c r="N80" i="3"/>
  <c r="O80" i="3" s="1"/>
  <c r="N81" i="3"/>
  <c r="O81" i="3" s="1"/>
  <c r="N82" i="3"/>
  <c r="O82" i="3" s="1"/>
  <c r="N83" i="3"/>
  <c r="O83" i="3" s="1"/>
  <c r="N84" i="3"/>
  <c r="O84" i="3" s="1"/>
  <c r="N85" i="3"/>
  <c r="O85" i="3" s="1"/>
  <c r="N86" i="3"/>
  <c r="O86" i="3" s="1"/>
  <c r="N87" i="3"/>
  <c r="O87" i="3" s="1"/>
  <c r="N88" i="3"/>
  <c r="O88" i="3" s="1"/>
  <c r="N89" i="3"/>
  <c r="O89" i="3" s="1"/>
  <c r="N90" i="3"/>
  <c r="O90" i="3" s="1"/>
  <c r="N91" i="3"/>
  <c r="O91" i="3" s="1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Q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Q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N2" i="2"/>
  <c r="J29" i="1" s="1"/>
  <c r="K29" i="1" s="1"/>
  <c r="L29" i="1" s="1"/>
  <c r="N3" i="2"/>
  <c r="O3" i="2" s="1"/>
  <c r="N4" i="2"/>
  <c r="J27" i="1" s="1"/>
  <c r="N5" i="2"/>
  <c r="O5" i="2" s="1"/>
  <c r="N6" i="2"/>
  <c r="O6" i="2" s="1"/>
  <c r="N7" i="2"/>
  <c r="O7" i="2" s="1"/>
  <c r="N8" i="2"/>
  <c r="O8" i="2" s="1"/>
  <c r="N9" i="2"/>
  <c r="O9" i="2" s="1"/>
  <c r="N10" i="2"/>
  <c r="O10" i="2" s="1"/>
  <c r="N11" i="2"/>
  <c r="O11" i="2" s="1"/>
  <c r="N12" i="2"/>
  <c r="O12" i="2" s="1"/>
  <c r="N13" i="2"/>
  <c r="O13" i="2" s="1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N27" i="2"/>
  <c r="O27" i="2" s="1"/>
  <c r="N28" i="2"/>
  <c r="O28" i="2" s="1"/>
  <c r="N29" i="2"/>
  <c r="O29" i="2" s="1"/>
  <c r="N30" i="2"/>
  <c r="O30" i="2" s="1"/>
  <c r="N31" i="2"/>
  <c r="O31" i="2" s="1"/>
  <c r="N32" i="2"/>
  <c r="O32" i="2" s="1"/>
  <c r="N33" i="2"/>
  <c r="O33" i="2" s="1"/>
  <c r="N34" i="2"/>
  <c r="O34" i="2" s="1"/>
  <c r="N35" i="2"/>
  <c r="O35" i="2" s="1"/>
  <c r="N36" i="2"/>
  <c r="O36" i="2" s="1"/>
  <c r="N37" i="2"/>
  <c r="O37" i="2" s="1"/>
  <c r="N38" i="2"/>
  <c r="O38" i="2" s="1"/>
  <c r="N39" i="2"/>
  <c r="O39" i="2" s="1"/>
  <c r="N40" i="2"/>
  <c r="O40" i="2" s="1"/>
  <c r="N41" i="2"/>
  <c r="O41" i="2" s="1"/>
  <c r="N42" i="2"/>
  <c r="O42" i="2" s="1"/>
  <c r="N43" i="2"/>
  <c r="O43" i="2" s="1"/>
  <c r="N44" i="2"/>
  <c r="O44" i="2" s="1"/>
  <c r="N45" i="2"/>
  <c r="O45" i="2" s="1"/>
  <c r="N46" i="2"/>
  <c r="O46" i="2" s="1"/>
  <c r="N47" i="2"/>
  <c r="O47" i="2" s="1"/>
  <c r="N48" i="2"/>
  <c r="O48" i="2" s="1"/>
  <c r="N49" i="2"/>
  <c r="O49" i="2" s="1"/>
  <c r="N50" i="2"/>
  <c r="O50" i="2" s="1"/>
  <c r="N51" i="2"/>
  <c r="O51" i="2" s="1"/>
  <c r="N52" i="2"/>
  <c r="O52" i="2" s="1"/>
  <c r="N53" i="2"/>
  <c r="O53" i="2" s="1"/>
  <c r="N54" i="2"/>
  <c r="O54" i="2" s="1"/>
  <c r="N55" i="2"/>
  <c r="O55" i="2" s="1"/>
  <c r="N56" i="2"/>
  <c r="O56" i="2" s="1"/>
  <c r="N57" i="2"/>
  <c r="O57" i="2" s="1"/>
  <c r="N58" i="2"/>
  <c r="O58" i="2" s="1"/>
  <c r="N59" i="2"/>
  <c r="O59" i="2" s="1"/>
  <c r="N60" i="2"/>
  <c r="O60" i="2" s="1"/>
  <c r="N61" i="2"/>
  <c r="O61" i="2" s="1"/>
  <c r="N62" i="2"/>
  <c r="O62" i="2" s="1"/>
  <c r="N63" i="2"/>
  <c r="O63" i="2" s="1"/>
  <c r="N64" i="2"/>
  <c r="O64" i="2" s="1"/>
  <c r="N65" i="2"/>
  <c r="O65" i="2" s="1"/>
  <c r="N66" i="2"/>
  <c r="O66" i="2" s="1"/>
  <c r="N67" i="2"/>
  <c r="O67" i="2" s="1"/>
  <c r="N68" i="2"/>
  <c r="O68" i="2" s="1"/>
  <c r="N69" i="2"/>
  <c r="O69" i="2" s="1"/>
  <c r="N70" i="2"/>
  <c r="O70" i="2" s="1"/>
  <c r="N71" i="2"/>
  <c r="O71" i="2" s="1"/>
  <c r="N72" i="2"/>
  <c r="O72" i="2" s="1"/>
  <c r="N73" i="2"/>
  <c r="O73" i="2" s="1"/>
  <c r="N74" i="2"/>
  <c r="O74" i="2" s="1"/>
  <c r="N75" i="2"/>
  <c r="O75" i="2" s="1"/>
  <c r="N76" i="2"/>
  <c r="O76" i="2" s="1"/>
  <c r="N77" i="2"/>
  <c r="O77" i="2" s="1"/>
  <c r="N78" i="2"/>
  <c r="O78" i="2" s="1"/>
  <c r="N79" i="2"/>
  <c r="O79" i="2" s="1"/>
  <c r="N80" i="2"/>
  <c r="O80" i="2" s="1"/>
  <c r="N81" i="2"/>
  <c r="O81" i="2" s="1"/>
  <c r="N82" i="2"/>
  <c r="O82" i="2" s="1"/>
  <c r="N83" i="2"/>
  <c r="O83" i="2" s="1"/>
  <c r="N84" i="2"/>
  <c r="O84" i="2" s="1"/>
  <c r="N85" i="2"/>
  <c r="O85" i="2" s="1"/>
  <c r="N86" i="2"/>
  <c r="O86" i="2" s="1"/>
  <c r="N87" i="2"/>
  <c r="O87" i="2" s="1"/>
  <c r="N88" i="2"/>
  <c r="O88" i="2" s="1"/>
  <c r="N89" i="2"/>
  <c r="O89" i="2" s="1"/>
  <c r="N90" i="2"/>
  <c r="O90" i="2" s="1"/>
  <c r="N91" i="2"/>
  <c r="O91" i="2" s="1"/>
  <c r="N92" i="2"/>
  <c r="O92" i="2" s="1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O2" i="3" l="1"/>
  <c r="P2" i="3" s="1"/>
  <c r="M40" i="1"/>
  <c r="N40" i="1" s="1"/>
  <c r="O40" i="1" s="1"/>
  <c r="M32" i="1"/>
  <c r="N32" i="1" s="1"/>
  <c r="O32" i="1" s="1"/>
  <c r="M24" i="1"/>
  <c r="M14" i="1"/>
  <c r="M35" i="1"/>
  <c r="N35" i="1" s="1"/>
  <c r="O35" i="1" s="1"/>
  <c r="M27" i="1"/>
  <c r="M18" i="1"/>
  <c r="M13" i="1"/>
  <c r="M38" i="1"/>
  <c r="N38" i="1" s="1"/>
  <c r="O38" i="1" s="1"/>
  <c r="M34" i="1"/>
  <c r="N34" i="1" s="1"/>
  <c r="O34" i="1" s="1"/>
  <c r="M30" i="1"/>
  <c r="N30" i="1" s="1"/>
  <c r="O30" i="1" s="1"/>
  <c r="M25" i="1"/>
  <c r="M23" i="1"/>
  <c r="M19" i="1"/>
  <c r="M11" i="1"/>
  <c r="M8" i="1"/>
  <c r="M7" i="1"/>
  <c r="M36" i="1"/>
  <c r="N36" i="1" s="1"/>
  <c r="O36" i="1" s="1"/>
  <c r="M26" i="1"/>
  <c r="M17" i="1"/>
  <c r="M16" i="1"/>
  <c r="M9" i="1"/>
  <c r="M39" i="1"/>
  <c r="N39" i="1" s="1"/>
  <c r="O39" i="1" s="1"/>
  <c r="M31" i="1"/>
  <c r="N31" i="1" s="1"/>
  <c r="O31" i="1" s="1"/>
  <c r="M22" i="1"/>
  <c r="M15" i="1"/>
  <c r="M6" i="1"/>
  <c r="M41" i="1"/>
  <c r="N41" i="1" s="1"/>
  <c r="O41" i="1" s="1"/>
  <c r="M37" i="1"/>
  <c r="N37" i="1" s="1"/>
  <c r="O37" i="1" s="1"/>
  <c r="M33" i="1"/>
  <c r="N33" i="1" s="1"/>
  <c r="O33" i="1" s="1"/>
  <c r="M29" i="1"/>
  <c r="N29" i="1" s="1"/>
  <c r="O29" i="1" s="1"/>
  <c r="I29" i="1" s="1"/>
  <c r="M28" i="1"/>
  <c r="N28" i="1" s="1"/>
  <c r="O28" i="1" s="1"/>
  <c r="M20" i="1"/>
  <c r="M21" i="1"/>
  <c r="M12" i="1"/>
  <c r="M10" i="1"/>
  <c r="J10" i="1"/>
  <c r="J12" i="1"/>
  <c r="J25" i="1"/>
  <c r="J37" i="1"/>
  <c r="K37" i="1" s="1"/>
  <c r="L37" i="1" s="1"/>
  <c r="J36" i="1"/>
  <c r="K36" i="1" s="1"/>
  <c r="L36" i="1" s="1"/>
  <c r="J34" i="1"/>
  <c r="K34" i="1" s="1"/>
  <c r="L34" i="1" s="1"/>
  <c r="I34" i="1" s="1"/>
  <c r="J14" i="1"/>
  <c r="J31" i="1"/>
  <c r="K31" i="1" s="1"/>
  <c r="L31" i="1" s="1"/>
  <c r="I31" i="1" s="1"/>
  <c r="J22" i="1"/>
  <c r="J6" i="1"/>
  <c r="O4" i="2"/>
  <c r="J24" i="1"/>
  <c r="J26" i="1"/>
  <c r="J18" i="1"/>
  <c r="J23" i="1"/>
  <c r="J16" i="1"/>
  <c r="J32" i="1"/>
  <c r="K32" i="1" s="1"/>
  <c r="L32" i="1" s="1"/>
  <c r="I32" i="1" s="1"/>
  <c r="J30" i="1"/>
  <c r="K30" i="1" s="1"/>
  <c r="L30" i="1" s="1"/>
  <c r="I30" i="1" s="1"/>
  <c r="O2" i="2"/>
  <c r="P2" i="2" s="1"/>
  <c r="P3" i="2" s="1"/>
  <c r="J5" i="1"/>
  <c r="J17" i="1"/>
  <c r="J39" i="1"/>
  <c r="K39" i="1" s="1"/>
  <c r="L39" i="1" s="1"/>
  <c r="I39" i="1" s="1"/>
  <c r="J8" i="1"/>
  <c r="J13" i="1"/>
  <c r="J19" i="1"/>
  <c r="J28" i="1"/>
  <c r="J20" i="1"/>
  <c r="J11" i="1"/>
  <c r="J7" i="1"/>
  <c r="J41" i="1"/>
  <c r="K41" i="1" s="1"/>
  <c r="L41" i="1" s="1"/>
  <c r="I41" i="1" s="1"/>
  <c r="J40" i="1"/>
  <c r="K40" i="1" s="1"/>
  <c r="L40" i="1" s="1"/>
  <c r="I40" i="1" s="1"/>
  <c r="J38" i="1"/>
  <c r="K38" i="1" s="1"/>
  <c r="L38" i="1" s="1"/>
  <c r="I38" i="1" s="1"/>
  <c r="J9" i="1"/>
  <c r="J35" i="1"/>
  <c r="K35" i="1" s="1"/>
  <c r="L35" i="1" s="1"/>
  <c r="I35" i="1" s="1"/>
  <c r="J21" i="1"/>
  <c r="J33" i="1"/>
  <c r="K33" i="1" s="1"/>
  <c r="L33" i="1" s="1"/>
  <c r="J15" i="1"/>
  <c r="P3" i="3"/>
  <c r="P4" i="3" s="1"/>
  <c r="P5" i="3" s="1"/>
  <c r="P6" i="3" s="1"/>
  <c r="P7" i="3" s="1"/>
  <c r="P8" i="3" s="1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N9" i="1" s="1"/>
  <c r="O9" i="1" s="1"/>
  <c r="I36" i="1" l="1"/>
  <c r="I33" i="1"/>
  <c r="I37" i="1"/>
  <c r="K5" i="1"/>
  <c r="L5" i="1" s="1"/>
  <c r="N8" i="1"/>
  <c r="O8" i="1" s="1"/>
  <c r="N11" i="1"/>
  <c r="O11" i="1" s="1"/>
  <c r="N6" i="1"/>
  <c r="O6" i="1" s="1"/>
  <c r="N7" i="1"/>
  <c r="O7" i="1" s="1"/>
  <c r="N5" i="1"/>
  <c r="O5" i="1" s="1"/>
  <c r="P19" i="3"/>
  <c r="N10" i="1" s="1"/>
  <c r="O10" i="1" s="1"/>
  <c r="P4" i="2"/>
  <c r="P5" i="2" s="1"/>
  <c r="I5" i="1" l="1"/>
  <c r="K7" i="1"/>
  <c r="L7" i="1" s="1"/>
  <c r="I7" i="1" s="1"/>
  <c r="P20" i="3"/>
  <c r="N12" i="1" s="1"/>
  <c r="O12" i="1" s="1"/>
  <c r="P6" i="2"/>
  <c r="P7" i="2" s="1"/>
  <c r="K6" i="1" l="1"/>
  <c r="L6" i="1" s="1"/>
  <c r="I6" i="1" s="1"/>
  <c r="P21" i="3"/>
  <c r="P22" i="3" s="1"/>
  <c r="P23" i="3" s="1"/>
  <c r="P24" i="3" s="1"/>
  <c r="P25" i="3" s="1"/>
  <c r="N15" i="1" s="1"/>
  <c r="O15" i="1" s="1"/>
  <c r="P8" i="2"/>
  <c r="P9" i="2" s="1"/>
  <c r="P10" i="2" s="1"/>
  <c r="K9" i="1" l="1"/>
  <c r="L9" i="1" s="1"/>
  <c r="I9" i="1" s="1"/>
  <c r="P26" i="3"/>
  <c r="P27" i="3" s="1"/>
  <c r="P28" i="3" s="1"/>
  <c r="P29" i="3" s="1"/>
  <c r="P30" i="3" s="1"/>
  <c r="N13" i="1" s="1"/>
  <c r="O13" i="1" s="1"/>
  <c r="P11" i="2"/>
  <c r="K10" i="1" l="1"/>
  <c r="L10" i="1" s="1"/>
  <c r="I10" i="1" s="1"/>
  <c r="P31" i="3"/>
  <c r="P32" i="3" s="1"/>
  <c r="P33" i="3" s="1"/>
  <c r="P34" i="3" s="1"/>
  <c r="P35" i="3" s="1"/>
  <c r="N14" i="1" s="1"/>
  <c r="O14" i="1" s="1"/>
  <c r="P12" i="2"/>
  <c r="P13" i="2" s="1"/>
  <c r="P14" i="2" s="1"/>
  <c r="P15" i="2" s="1"/>
  <c r="K8" i="1" l="1"/>
  <c r="L8" i="1" s="1"/>
  <c r="I8" i="1" s="1"/>
  <c r="P36" i="3"/>
  <c r="N16" i="1" s="1"/>
  <c r="O16" i="1" s="1"/>
  <c r="P16" i="2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K13" i="1" l="1"/>
  <c r="L13" i="1" s="1"/>
  <c r="I13" i="1" s="1"/>
  <c r="P37" i="3"/>
  <c r="N17" i="1" s="1"/>
  <c r="O17" i="1" s="1"/>
  <c r="P29" i="2"/>
  <c r="P30" i="2" s="1"/>
  <c r="P31" i="2" s="1"/>
  <c r="K14" i="1" l="1"/>
  <c r="L14" i="1" s="1"/>
  <c r="I14" i="1" s="1"/>
  <c r="P38" i="3"/>
  <c r="P39" i="3" s="1"/>
  <c r="P40" i="3" s="1"/>
  <c r="P41" i="3" s="1"/>
  <c r="N18" i="1" s="1"/>
  <c r="O18" i="1" s="1"/>
  <c r="P32" i="2"/>
  <c r="K12" i="1" l="1"/>
  <c r="L12" i="1" s="1"/>
  <c r="I12" i="1" s="1"/>
  <c r="P42" i="3"/>
  <c r="N19" i="1" s="1"/>
  <c r="O19" i="1" s="1"/>
  <c r="P33" i="2"/>
  <c r="K11" i="1" l="1"/>
  <c r="L11" i="1" s="1"/>
  <c r="I11" i="1" s="1"/>
  <c r="P43" i="3"/>
  <c r="P44" i="3" s="1"/>
  <c r="P45" i="3" s="1"/>
  <c r="P46" i="3" s="1"/>
  <c r="N22" i="1" s="1"/>
  <c r="O22" i="1" s="1"/>
  <c r="P34" i="2"/>
  <c r="P35" i="2" s="1"/>
  <c r="K15" i="1" l="1"/>
  <c r="L15" i="1" s="1"/>
  <c r="I15" i="1" s="1"/>
  <c r="P47" i="3"/>
  <c r="P48" i="3" s="1"/>
  <c r="P49" i="3" s="1"/>
  <c r="P50" i="3" s="1"/>
  <c r="P51" i="3" s="1"/>
  <c r="P52" i="3" s="1"/>
  <c r="P53" i="3" s="1"/>
  <c r="P54" i="3" s="1"/>
  <c r="N20" i="1" s="1"/>
  <c r="O20" i="1" s="1"/>
  <c r="P36" i="2"/>
  <c r="K16" i="1" l="1"/>
  <c r="L16" i="1" s="1"/>
  <c r="I16" i="1" s="1"/>
  <c r="P55" i="3"/>
  <c r="N23" i="1" s="1"/>
  <c r="O23" i="1" s="1"/>
  <c r="P37" i="2"/>
  <c r="P38" i="2" s="1"/>
  <c r="P39" i="2" s="1"/>
  <c r="K21" i="1" l="1"/>
  <c r="L21" i="1" s="1"/>
  <c r="P56" i="3"/>
  <c r="N24" i="1" s="1"/>
  <c r="O24" i="1" s="1"/>
  <c r="P40" i="2"/>
  <c r="P41" i="2" s="1"/>
  <c r="K19" i="1" l="1"/>
  <c r="L19" i="1" s="1"/>
  <c r="I19" i="1" s="1"/>
  <c r="P57" i="3"/>
  <c r="P58" i="3" s="1"/>
  <c r="P59" i="3" s="1"/>
  <c r="P60" i="3" s="1"/>
  <c r="P61" i="3" s="1"/>
  <c r="P62" i="3" s="1"/>
  <c r="P63" i="3" s="1"/>
  <c r="P64" i="3" s="1"/>
  <c r="N25" i="1" s="1"/>
  <c r="O25" i="1" s="1"/>
  <c r="P42" i="2"/>
  <c r="K18" i="1" l="1"/>
  <c r="L18" i="1" s="1"/>
  <c r="I18" i="1" s="1"/>
  <c r="P65" i="3"/>
  <c r="P66" i="3" s="1"/>
  <c r="P67" i="3" s="1"/>
  <c r="P68" i="3" s="1"/>
  <c r="P69" i="3" s="1"/>
  <c r="P70" i="3" s="1"/>
  <c r="P71" i="3" s="1"/>
  <c r="P72" i="3" s="1"/>
  <c r="P73" i="3" s="1"/>
  <c r="P74" i="3" s="1"/>
  <c r="N21" i="1" s="1"/>
  <c r="O21" i="1" s="1"/>
  <c r="I21" i="1" s="1"/>
  <c r="P43" i="2"/>
  <c r="P44" i="2" s="1"/>
  <c r="P45" i="2" s="1"/>
  <c r="P46" i="2" s="1"/>
  <c r="P47" i="2" s="1"/>
  <c r="P48" i="2" s="1"/>
  <c r="K17" i="1" l="1"/>
  <c r="L17" i="1" s="1"/>
  <c r="I17" i="1" s="1"/>
  <c r="P75" i="3"/>
  <c r="N26" i="1" s="1"/>
  <c r="O26" i="1" s="1"/>
  <c r="P49" i="2"/>
  <c r="K20" i="1" l="1"/>
  <c r="L20" i="1" s="1"/>
  <c r="I20" i="1" s="1"/>
  <c r="P76" i="3"/>
  <c r="N27" i="1" s="1"/>
  <c r="O27" i="1" s="1"/>
  <c r="P50" i="2"/>
  <c r="P51" i="2" s="1"/>
  <c r="P52" i="2" s="1"/>
  <c r="P53" i="2" s="1"/>
  <c r="P54" i="2" s="1"/>
  <c r="P55" i="2" s="1"/>
  <c r="P56" i="2" s="1"/>
  <c r="P57" i="2" s="1"/>
  <c r="K23" i="1" l="1"/>
  <c r="L23" i="1" s="1"/>
  <c r="I23" i="1" s="1"/>
  <c r="P77" i="3"/>
  <c r="P78" i="3" s="1"/>
  <c r="P79" i="3" s="1"/>
  <c r="P80" i="3" s="1"/>
  <c r="P81" i="3" s="1"/>
  <c r="P82" i="3" s="1"/>
  <c r="P83" i="3" s="1"/>
  <c r="P84" i="3" s="1"/>
  <c r="P85" i="3" s="1"/>
  <c r="P86" i="3" s="1"/>
  <c r="P87" i="3" s="1"/>
  <c r="P88" i="3" s="1"/>
  <c r="P89" i="3" s="1"/>
  <c r="P90" i="3" s="1"/>
  <c r="P91" i="3" s="1"/>
  <c r="P58" i="2"/>
  <c r="K22" i="1" l="1"/>
  <c r="L22" i="1" s="1"/>
  <c r="I22" i="1" s="1"/>
  <c r="P59" i="2"/>
  <c r="P60" i="2" s="1"/>
  <c r="P61" i="2" s="1"/>
  <c r="K24" i="1" l="1"/>
  <c r="L24" i="1" s="1"/>
  <c r="I24" i="1" s="1"/>
  <c r="P62" i="2"/>
  <c r="P63" i="2" s="1"/>
  <c r="P64" i="2" s="1"/>
  <c r="P65" i="2" s="1"/>
  <c r="K28" i="1" l="1"/>
  <c r="L28" i="1" s="1"/>
  <c r="I28" i="1" s="1"/>
  <c r="P66" i="2"/>
  <c r="P67" i="2" s="1"/>
  <c r="K25" i="1" l="1"/>
  <c r="L25" i="1" s="1"/>
  <c r="I25" i="1" s="1"/>
  <c r="P68" i="2"/>
  <c r="P69" i="2" s="1"/>
  <c r="K27" i="1" l="1"/>
  <c r="L27" i="1" s="1"/>
  <c r="I27" i="1" s="1"/>
  <c r="P70" i="2"/>
  <c r="K26" i="1" l="1"/>
  <c r="L26" i="1" s="1"/>
  <c r="I26" i="1" s="1"/>
  <c r="P71" i="2"/>
  <c r="P72" i="2" s="1"/>
  <c r="P73" i="2" s="1"/>
  <c r="P74" i="2" s="1"/>
  <c r="P75" i="2" s="1"/>
  <c r="P76" i="2" s="1"/>
  <c r="P77" i="2" s="1"/>
  <c r="P78" i="2" s="1"/>
  <c r="P79" i="2" s="1"/>
  <c r="P80" i="2" s="1"/>
  <c r="P81" i="2" s="1"/>
  <c r="P82" i="2" s="1"/>
  <c r="P83" i="2" s="1"/>
  <c r="P84" i="2" s="1"/>
  <c r="P85" i="2" s="1"/>
  <c r="P86" i="2" s="1"/>
  <c r="P87" i="2" s="1"/>
  <c r="P88" i="2" s="1"/>
  <c r="P89" i="2" s="1"/>
  <c r="P90" i="2" s="1"/>
  <c r="P91" i="2" s="1"/>
  <c r="P92" i="2" s="1"/>
</calcChain>
</file>

<file path=xl/connections.xml><?xml version="1.0" encoding="utf-8"?>
<connections xmlns="http://schemas.openxmlformats.org/spreadsheetml/2006/main">
  <connection id="1" name="NAT14.0116" type="4" refreshedVersion="5" background="1" saveData="1">
    <webPr sourceData="1" parsePre="1" consecutive="1" xl2000="1" url="http://bcalpine.com/results/ACA-Fix/?Codex=NAT14.0116" htmlTables="1"/>
  </connection>
  <connection id="2" name="NAT14.0191" type="4" refreshedVersion="5" background="1" saveData="1">
    <webPr sourceData="1" parsePre="1" consecutive="1" xl2000="1" url="http://bcalpine.com/results/ACA-Fix/?Codex=NAT14.0191" htmlTables="1"/>
  </connection>
</connections>
</file>

<file path=xl/sharedStrings.xml><?xml version="1.0" encoding="utf-8"?>
<sst xmlns="http://schemas.openxmlformats.org/spreadsheetml/2006/main" count="883" uniqueCount="246">
  <si>
    <t>FIRST NAME</t>
  </si>
  <si>
    <t>LAST NAME</t>
  </si>
  <si>
    <t>CLUB</t>
  </si>
  <si>
    <t>CITY</t>
  </si>
  <si>
    <t>PROG</t>
  </si>
  <si>
    <t>SEX</t>
  </si>
  <si>
    <t>YOB</t>
  </si>
  <si>
    <t>CARD #</t>
  </si>
  <si>
    <t>Liam</t>
  </si>
  <si>
    <t>Applegath</t>
  </si>
  <si>
    <t>Sun Peaks Alpine Club</t>
  </si>
  <si>
    <t>Kamloops</t>
  </si>
  <si>
    <t>NAT-U14</t>
  </si>
  <si>
    <t>M</t>
  </si>
  <si>
    <t>Marcus</t>
  </si>
  <si>
    <t>Athans</t>
  </si>
  <si>
    <t>Apex Ski Club</t>
  </si>
  <si>
    <t>Kelowna</t>
  </si>
  <si>
    <t>Alex</t>
  </si>
  <si>
    <t>Baldassare</t>
  </si>
  <si>
    <t>Big White Racers/Kelowna Ski Club</t>
  </si>
  <si>
    <t>Johann</t>
  </si>
  <si>
    <t>Barnard</t>
  </si>
  <si>
    <t>Vernon Ski Club</t>
  </si>
  <si>
    <t>Coldstream</t>
  </si>
  <si>
    <t>Kyle</t>
  </si>
  <si>
    <t>Blaser-Ladouceur</t>
  </si>
  <si>
    <t>Noa</t>
  </si>
  <si>
    <t>Borg</t>
  </si>
  <si>
    <t>Jacob</t>
  </si>
  <si>
    <t>Brochu</t>
  </si>
  <si>
    <t>Kieran</t>
  </si>
  <si>
    <t>Carter</t>
  </si>
  <si>
    <t>Ethan</t>
  </si>
  <si>
    <t>Clancy</t>
  </si>
  <si>
    <t>Sean</t>
  </si>
  <si>
    <t>Currie</t>
  </si>
  <si>
    <t>Chase</t>
  </si>
  <si>
    <t>Davies</t>
  </si>
  <si>
    <t>Naramata</t>
  </si>
  <si>
    <t>Kolby</t>
  </si>
  <si>
    <t>Deschner</t>
  </si>
  <si>
    <t>Joel</t>
  </si>
  <si>
    <t>Elias</t>
  </si>
  <si>
    <t>Beckett</t>
  </si>
  <si>
    <t>Hooton</t>
  </si>
  <si>
    <t>Heffley Creek</t>
  </si>
  <si>
    <t>Joshua</t>
  </si>
  <si>
    <t>Jacoby</t>
  </si>
  <si>
    <t>Caele</t>
  </si>
  <si>
    <t>Kassa</t>
  </si>
  <si>
    <t>Vernon</t>
  </si>
  <si>
    <t>Braden</t>
  </si>
  <si>
    <t>Kersey</t>
  </si>
  <si>
    <t>Aleksander</t>
  </si>
  <si>
    <t>Klassen</t>
  </si>
  <si>
    <t>Revelstoke Ski Club</t>
  </si>
  <si>
    <t>Revelstoke</t>
  </si>
  <si>
    <t>Anthony</t>
  </si>
  <si>
    <t>Kurkjian</t>
  </si>
  <si>
    <t>Kwong</t>
  </si>
  <si>
    <t>Aaron</t>
  </si>
  <si>
    <t>Leaman</t>
  </si>
  <si>
    <t>Summerland</t>
  </si>
  <si>
    <t>RJ</t>
  </si>
  <si>
    <t>Lukinuk</t>
  </si>
  <si>
    <t>Colm</t>
  </si>
  <si>
    <t>Molder</t>
  </si>
  <si>
    <t>Jaden</t>
  </si>
  <si>
    <t>Parsons</t>
  </si>
  <si>
    <t>Sage</t>
  </si>
  <si>
    <t>Pavlovich</t>
  </si>
  <si>
    <t>Bodhi</t>
  </si>
  <si>
    <t>Phillips</t>
  </si>
  <si>
    <t>Newport</t>
  </si>
  <si>
    <t>Quinn</t>
  </si>
  <si>
    <t>Rasmussen</t>
  </si>
  <si>
    <t>West Kelowna</t>
  </si>
  <si>
    <t>Andrew</t>
  </si>
  <si>
    <t>Schmidt</t>
  </si>
  <si>
    <t>Matthew</t>
  </si>
  <si>
    <t>Siggs</t>
  </si>
  <si>
    <t>North Vancouver</t>
  </si>
  <si>
    <t>Parker</t>
  </si>
  <si>
    <t>Sinclair</t>
  </si>
  <si>
    <t>Maxwell</t>
  </si>
  <si>
    <t>Steppuhn</t>
  </si>
  <si>
    <t>Nathan</t>
  </si>
  <si>
    <t>Tonogai</t>
  </si>
  <si>
    <t>Zander</t>
  </si>
  <si>
    <t>Torres</t>
  </si>
  <si>
    <t>Gerrit</t>
  </si>
  <si>
    <t>Van Soest</t>
  </si>
  <si>
    <t>coldstream</t>
  </si>
  <si>
    <t>Tamatea</t>
  </si>
  <si>
    <t>Westby</t>
  </si>
  <si>
    <t>Samuel</t>
  </si>
  <si>
    <t>Wielgosz</t>
  </si>
  <si>
    <t>Anton</t>
  </si>
  <si>
    <t>Youngberg</t>
  </si>
  <si>
    <t>Rank</t>
  </si>
  <si>
    <t>Card</t>
  </si>
  <si>
    <t>Bib</t>
  </si>
  <si>
    <t>Name</t>
  </si>
  <si>
    <t>Club</t>
  </si>
  <si>
    <t>Category</t>
  </si>
  <si>
    <t>1st Run</t>
  </si>
  <si>
    <t>Total Time</t>
  </si>
  <si>
    <t>Points</t>
  </si>
  <si>
    <t>2nd run</t>
  </si>
  <si>
    <t>CASSELMAN Jamie</t>
  </si>
  <si>
    <t>KAT</t>
  </si>
  <si>
    <t>U14</t>
  </si>
  <si>
    <t>YOUNGBERG Anton</t>
  </si>
  <si>
    <t>VERNO</t>
  </si>
  <si>
    <t>GAIRNS Lucas</t>
  </si>
  <si>
    <t>PGEOR</t>
  </si>
  <si>
    <t>APPLEGATH Liam</t>
  </si>
  <si>
    <t>SPAC</t>
  </si>
  <si>
    <t>MITTERTREINER Devin</t>
  </si>
  <si>
    <t>FERNI</t>
  </si>
  <si>
    <t>ATHANS Marcus</t>
  </si>
  <si>
    <t>APEX</t>
  </si>
  <si>
    <t>KOWALCZYK Myles</t>
  </si>
  <si>
    <t>WHIST</t>
  </si>
  <si>
    <t>ROTHER Noah</t>
  </si>
  <si>
    <t>GROUS</t>
  </si>
  <si>
    <t>PARSONS Jaden</t>
  </si>
  <si>
    <t>RASMUSSEN Quinn</t>
  </si>
  <si>
    <t>BIGWH</t>
  </si>
  <si>
    <t>MCTAVISH Ethan</t>
  </si>
  <si>
    <t>FORSYTH Jack</t>
  </si>
  <si>
    <t>PETKOVIC Konstantin</t>
  </si>
  <si>
    <t>PAVLOVICH Sage</t>
  </si>
  <si>
    <t>POLLOCK Owen</t>
  </si>
  <si>
    <t>TAFEL Samuel</t>
  </si>
  <si>
    <t>ROMANIN Nathan</t>
  </si>
  <si>
    <t>BENNETT Jake</t>
  </si>
  <si>
    <t>PATTERSON Gavin</t>
  </si>
  <si>
    <t>REDMT</t>
  </si>
  <si>
    <t>MOODER Phillip</t>
  </si>
  <si>
    <t>TORREGGIANI Luc</t>
  </si>
  <si>
    <t>CALLAGHAN Christian</t>
  </si>
  <si>
    <t>WAKKARY Olin</t>
  </si>
  <si>
    <t>CYPRE</t>
  </si>
  <si>
    <t>YATES Dawson</t>
  </si>
  <si>
    <t>DAIGLE Maxime</t>
  </si>
  <si>
    <t>MOODER Michael</t>
  </si>
  <si>
    <t>LEAMAN Aaron</t>
  </si>
  <si>
    <t>BLAIR Ethan</t>
  </si>
  <si>
    <t>SMITH Eric</t>
  </si>
  <si>
    <t>HOOTON Beckett</t>
  </si>
  <si>
    <t>VAN SOEST Gerrit</t>
  </si>
  <si>
    <t>BLASER-LADOUCEUR Kyle</t>
  </si>
  <si>
    <t>TEAR Jude</t>
  </si>
  <si>
    <t>CARTER Kieran</t>
  </si>
  <si>
    <t>JACOBY Joshua</t>
  </si>
  <si>
    <t>NELLIS Blair</t>
  </si>
  <si>
    <t>MCQUARRIE Thomas</t>
  </si>
  <si>
    <t>SEYMR</t>
  </si>
  <si>
    <t>KASSA Caele</t>
  </si>
  <si>
    <t>HUMPHERYS Orion</t>
  </si>
  <si>
    <t>KERSEY Braden</t>
  </si>
  <si>
    <t>MOLDER Colm</t>
  </si>
  <si>
    <t>REVEL</t>
  </si>
  <si>
    <t>NG Matthew</t>
  </si>
  <si>
    <t>BRONSON Anil</t>
  </si>
  <si>
    <t>FLYNN Brendan</t>
  </si>
  <si>
    <t>HARLEY Kieran</t>
  </si>
  <si>
    <t>MTWAS</t>
  </si>
  <si>
    <t>CHIU Keaton</t>
  </si>
  <si>
    <t>TORRES Zander</t>
  </si>
  <si>
    <t>CLANCY Ethan</t>
  </si>
  <si>
    <t>BELANGER Dominic</t>
  </si>
  <si>
    <t>BRUMEC-PARSONS Griffin</t>
  </si>
  <si>
    <t>HOFMANN Mattias</t>
  </si>
  <si>
    <t>KONIGSMANN Mark</t>
  </si>
  <si>
    <t>DZIEDZIC Stephane</t>
  </si>
  <si>
    <t>CLARKE Callum</t>
  </si>
  <si>
    <t>ROSS Zachariah</t>
  </si>
  <si>
    <t>KURKJIAN Anthony</t>
  </si>
  <si>
    <t>BORG Noa</t>
  </si>
  <si>
    <t>NILSEN Kieran</t>
  </si>
  <si>
    <t>SWIFT Trenton</t>
  </si>
  <si>
    <t>WESTBY Tamatea</t>
  </si>
  <si>
    <t>MILLEY Ian</t>
  </si>
  <si>
    <t>MERCIER Gabriel</t>
  </si>
  <si>
    <t>RADUY Christopher</t>
  </si>
  <si>
    <t>ELIAS Joel</t>
  </si>
  <si>
    <t>LISTER Devon</t>
  </si>
  <si>
    <t>SINCLAIR Parker</t>
  </si>
  <si>
    <t>STOREY Quinn</t>
  </si>
  <si>
    <t>BALDASSARE Alex</t>
  </si>
  <si>
    <t>STEPPUHN Maxwell</t>
  </si>
  <si>
    <t>CHERNOFF Lucas</t>
  </si>
  <si>
    <t>MAKAREVSKI Alexander</t>
  </si>
  <si>
    <t>MACDONALD Nic</t>
  </si>
  <si>
    <t>NUTTALL Caleb</t>
  </si>
  <si>
    <t>MERRINGER Logan</t>
  </si>
  <si>
    <t>RUSSELL Evan</t>
  </si>
  <si>
    <t>SPAVOR Riley</t>
  </si>
  <si>
    <t>NG Cedric</t>
  </si>
  <si>
    <t>ZUMWALT Joey</t>
  </si>
  <si>
    <t>GANDHI Kavi</t>
  </si>
  <si>
    <t>WIESINGER Maximilian</t>
  </si>
  <si>
    <t>THEMENS Brogan</t>
  </si>
  <si>
    <t>BEAMAN Brycen</t>
  </si>
  <si>
    <t>HENDERSON Arlo</t>
  </si>
  <si>
    <t>WHWTR</t>
  </si>
  <si>
    <t>GIBBONS Bradley</t>
  </si>
  <si>
    <t>WAGNER Base</t>
  </si>
  <si>
    <t>SCHIEWE Nova</t>
  </si>
  <si>
    <t>SALMO</t>
  </si>
  <si>
    <t>WATERFIELD Garrett</t>
  </si>
  <si>
    <t>TURNER Cole</t>
  </si>
  <si>
    <t>TIMBR</t>
  </si>
  <si>
    <t>MEASURES Tao</t>
  </si>
  <si>
    <t>LINDSEY Dylan</t>
  </si>
  <si>
    <t>BOEHM Austin</t>
  </si>
  <si>
    <t>DAVIES Chase</t>
  </si>
  <si>
    <t>DNS</t>
  </si>
  <si>
    <t>SCHMIDT Andrew</t>
  </si>
  <si>
    <t>PERRAS Jared</t>
  </si>
  <si>
    <t>DNF</t>
  </si>
  <si>
    <t>DJURICKOVIC Zarija</t>
  </si>
  <si>
    <t>LUNN Noah</t>
  </si>
  <si>
    <t>BIBBY Henry</t>
  </si>
  <si>
    <t>SUSHAMS Tom</t>
  </si>
  <si>
    <t>KWONG Alex</t>
  </si>
  <si>
    <t>In List</t>
  </si>
  <si>
    <t>Actual</t>
  </si>
  <si>
    <t>0</t>
  </si>
  <si>
    <t>O-POS</t>
  </si>
  <si>
    <t>L-POS</t>
  </si>
  <si>
    <t>PTS</t>
  </si>
  <si>
    <t>NAT14.0116</t>
  </si>
  <si>
    <t>NAT14.0191</t>
  </si>
  <si>
    <t>OP0116</t>
  </si>
  <si>
    <t>LP0116</t>
  </si>
  <si>
    <t>PTS0116</t>
  </si>
  <si>
    <t>OP0191</t>
  </si>
  <si>
    <t>LP0191</t>
  </si>
  <si>
    <t>PTS0191</t>
  </si>
  <si>
    <t>Points Lookup</t>
  </si>
  <si>
    <t>Position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</si>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</sst>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General_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name val="Courier"/>
      <family val="3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8" fontId="3" fillId="0" borderId="0"/>
  </cellStyleXfs>
  <cellXfs count="14">
    <xf numFmtId="0" fontId="0" fillId="0" borderId="0" xfId="0"/>
    <xf numFmtId="47" fontId="0" fillId="0" borderId="0" xfId="0" applyNumberFormat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8" fontId="4" fillId="0" borderId="3" xfId="1" applyNumberFormat="1" applyFont="1" applyBorder="1" applyAlignment="1" applyProtection="1"/>
    <xf numFmtId="168" fontId="4" fillId="0" borderId="4" xfId="1" applyNumberFormat="1" applyFont="1" applyBorder="1" applyAlignment="1" applyProtection="1"/>
    <xf numFmtId="168" fontId="4" fillId="0" borderId="0" xfId="1" applyNumberFormat="1" applyFont="1" applyBorder="1" applyAlignment="1" applyProtection="1"/>
    <xf numFmtId="168" fontId="4" fillId="4" borderId="0" xfId="1" applyFont="1" applyFill="1"/>
    <xf numFmtId="168" fontId="4" fillId="4" borderId="0" xfId="1" applyFont="1" applyFill="1" applyBorder="1"/>
  </cellXfs>
  <cellStyles count="2">
    <cellStyle name="Normal" xfId="0" builtinId="0"/>
    <cellStyle name="Normal 2" xfId="1"/>
  </cellStyles>
  <dxfs count="26">
    <dxf>
      <numFmt numFmtId="0" formatCode="General"/>
    </dxf>
    <dxf>
      <font>
        <color theme="0"/>
      </font>
    </dxf>
    <dxf>
      <font>
        <color theme="0"/>
      </font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border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8" formatCode="General_)"/>
      <alignment horizontal="general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color theme="0"/>
      </font>
    </dxf>
    <dxf>
      <font>
        <color theme="0"/>
      </font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border outline="0">
        <top style="thin">
          <color theme="1"/>
        </top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?Codex=NAT14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?Codex=NAT14" connectionId="2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U14OKMen" displayName="U14OKMen" ref="A4:O41" totalsRowShown="0">
  <autoFilter ref="A4:O41"/>
  <sortState ref="A5:O41">
    <sortCondition descending="1" ref="I4:I41"/>
  </sortState>
  <tableColumns count="15">
    <tableColumn id="1" name="CARD #"/>
    <tableColumn id="2" name="FIRST NAME"/>
    <tableColumn id="3" name="LAST NAME"/>
    <tableColumn id="4" name="CLUB"/>
    <tableColumn id="5" name="CITY"/>
    <tableColumn id="6" name="PROG"/>
    <tableColumn id="7" name="SEX"/>
    <tableColumn id="8" name="YOB"/>
    <tableColumn id="15" name="TOTAL POINTS" dataDxfId="0">
      <calculatedColumnFormula>SUM(L5,O5)</calculatedColumnFormula>
    </tableColumn>
    <tableColumn id="9" name="OP0116" dataDxfId="15">
      <calculatedColumnFormula>IFERROR(VLOOKUP(U14OKMen[[#This Row],[CARD '#]],result0116[],4,FALSE),999)</calculatedColumnFormula>
    </tableColumn>
    <tableColumn id="10" name="LP0116" dataDxfId="14">
      <calculatedColumnFormula>IF(U14OKMen[[#This Row],[OP0116]]=999,999,IFERROR(VLOOKUP(U14OKMen[[#This Row],[CARD '#]],result0116[],3,FALSE),999))</calculatedColumnFormula>
    </tableColumn>
    <tableColumn id="11" name="PTS0116" dataDxfId="4">
      <calculatedColumnFormula>VLOOKUP(U14OKMen[[#This Row],[LP0116]],PointsLookup[],2,FALSE)</calculatedColumnFormula>
    </tableColumn>
    <tableColumn id="12" name="OP0191" dataDxfId="11">
      <calculatedColumnFormula>IFERROR(VLOOKUP(U14OKMen[[#This Row],[CARD '#]],result0191[],4,FALSE),999)</calculatedColumnFormula>
    </tableColumn>
    <tableColumn id="13" name="LP0191" dataDxfId="10">
      <calculatedColumnFormula>IF(U14OKMen[[#This Row],[OP0191]]=999,999,IFERROR(VLOOKUP(U14OKMen[[#This Row],[CARD '#]],result0191[],3,FALSE),999))</calculatedColumnFormula>
    </tableColumn>
    <tableColumn id="14" name="PTS0191" dataDxfId="3">
      <calculatedColumnFormula>VLOOKUP(U14OKMen[[#This Row],[LP0191]],PointsLookup[],2,FALSE)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6" name="PointsLookup" displayName="PointsLookup" ref="A2:B153" totalsRowShown="0" headerRowDxfId="9" dataDxfId="8" tableBorderDxfId="7" headerRowCellStyle="Normal 2" dataCellStyle="Normal 2">
  <autoFilter ref="A2:B153"/>
  <tableColumns count="2">
    <tableColumn id="1" name="Position" dataDxfId="6" dataCellStyle="Normal 2"/>
    <tableColumn id="2" name="Points" dataDxfId="5" dataCellStyle="Normal 2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4" name="result0116" displayName="result0116" ref="N1:Q201" totalsRowShown="0">
  <autoFilter ref="N1:Q201"/>
  <tableColumns count="4">
    <tableColumn id="1" name="Card" dataDxfId="25">
      <calculatedColumnFormula>B2</calculatedColumnFormula>
    </tableColumn>
    <tableColumn id="2" name="In List" dataDxfId="24">
      <calculatedColumnFormula>IF(AND(A2&gt;0,A2&lt;999),IFERROR(VLOOKUP(result0116[[#This Row],[Card]],U14OKMen[],1,FALSE),0),0)</calculatedColumnFormula>
    </tableColumn>
    <tableColumn id="3" name="0" dataDxfId="22">
      <calculatedColumnFormula>IF(AND(A2&gt;0,A2&lt;999),IF(result0116[[#This Row],[In List]]&lt;&gt;0,P1+1,P1),0)</calculatedColumnFormula>
    </tableColumn>
    <tableColumn id="4" name="Actual" dataDxfId="23">
      <calculatedColumnFormula>A2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result0191" displayName="result0191" ref="N1:Q201" totalsRowShown="0" headerRowDxfId="20" tableBorderDxfId="21">
  <autoFilter ref="N1:Q201"/>
  <tableColumns count="4">
    <tableColumn id="1" name="Card" dataDxfId="19">
      <calculatedColumnFormula>B2</calculatedColumnFormula>
    </tableColumn>
    <tableColumn id="2" name="In List" dataDxfId="17">
      <calculatedColumnFormula>IF(AND(A2&gt;0,A2&lt;999),IFERROR(VLOOKUP(result0191[[#This Row],[Card]],U14OKMen[],1,FALSE),0),0)</calculatedColumnFormula>
    </tableColumn>
    <tableColumn id="3" name="0" dataDxfId="16">
      <calculatedColumnFormula>IF(AND(A2&gt;0,A2&lt;999),IF(result0191[[#This Row],[In List]]&lt;&gt;0,P1+1,P1),0)</calculatedColumnFormula>
    </tableColumn>
    <tableColumn id="4" name="Actual" dataDxfId="18">
      <calculatedColumnFormula>A2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topLeftCell="B1" workbookViewId="0">
      <selection activeCell="J1" sqref="J1:L1"/>
    </sheetView>
  </sheetViews>
  <sheetFormatPr defaultRowHeight="15" x14ac:dyDescent="0.25"/>
  <cols>
    <col min="1" max="1" width="9.42578125" customWidth="1"/>
    <col min="2" max="2" width="13.7109375" customWidth="1"/>
    <col min="3" max="3" width="16.42578125" bestFit="1" customWidth="1"/>
    <col min="4" max="4" width="32.42578125" bestFit="1" customWidth="1"/>
    <col min="5" max="5" width="16.140625" bestFit="1" customWidth="1"/>
    <col min="6" max="6" width="8.7109375" bestFit="1" customWidth="1"/>
    <col min="7" max="7" width="6.28515625" customWidth="1"/>
    <col min="8" max="8" width="6.7109375" customWidth="1"/>
    <col min="9" max="9" width="16" bestFit="1" customWidth="1"/>
    <col min="10" max="15" width="9.140625" style="5"/>
  </cols>
  <sheetData>
    <row r="2" spans="1:15" x14ac:dyDescent="0.25">
      <c r="J2" s="6" t="s">
        <v>235</v>
      </c>
      <c r="K2" s="6"/>
      <c r="L2" s="6"/>
      <c r="M2" s="6" t="s">
        <v>236</v>
      </c>
      <c r="N2" s="6"/>
      <c r="O2" s="6"/>
    </row>
    <row r="3" spans="1:15" x14ac:dyDescent="0.25">
      <c r="J3" s="7" t="s">
        <v>232</v>
      </c>
      <c r="K3" s="7" t="s">
        <v>233</v>
      </c>
      <c r="L3" s="7" t="s">
        <v>234</v>
      </c>
      <c r="M3" s="7" t="s">
        <v>232</v>
      </c>
      <c r="N3" s="7" t="s">
        <v>233</v>
      </c>
      <c r="O3" s="7" t="s">
        <v>234</v>
      </c>
    </row>
    <row r="4" spans="1:15" x14ac:dyDescent="0.25">
      <c r="A4" t="s">
        <v>7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245</v>
      </c>
      <c r="J4" s="8" t="s">
        <v>237</v>
      </c>
      <c r="K4" s="8" t="s">
        <v>238</v>
      </c>
      <c r="L4" s="8" t="s">
        <v>239</v>
      </c>
      <c r="M4" s="8" t="s">
        <v>240</v>
      </c>
      <c r="N4" s="8" t="s">
        <v>241</v>
      </c>
      <c r="O4" s="8" t="s">
        <v>242</v>
      </c>
    </row>
    <row r="5" spans="1:15" x14ac:dyDescent="0.25">
      <c r="A5">
        <v>76619</v>
      </c>
      <c r="B5" t="s">
        <v>98</v>
      </c>
      <c r="C5" t="s">
        <v>99</v>
      </c>
      <c r="D5" t="s">
        <v>23</v>
      </c>
      <c r="E5" t="s">
        <v>17</v>
      </c>
      <c r="F5" t="s">
        <v>12</v>
      </c>
      <c r="G5" t="s">
        <v>13</v>
      </c>
      <c r="H5">
        <v>2000</v>
      </c>
      <c r="I5">
        <f>SUM(L5,O5)</f>
        <v>200</v>
      </c>
      <c r="J5" s="5">
        <f>IFERROR(VLOOKUP(U14OKMen[[#This Row],[CARD '#]],result0116[],4,FALSE),999)</f>
        <v>2</v>
      </c>
      <c r="K5" s="5">
        <f>IF(U14OKMen[[#This Row],[OP0116]]=999,999,IFERROR(VLOOKUP(U14OKMen[[#This Row],[CARD '#]],result0116[],3,FALSE),999))</f>
        <v>1</v>
      </c>
      <c r="L5" s="5">
        <f>VLOOKUP(U14OKMen[[#This Row],[LP0116]],PointsLookup[],2,FALSE)</f>
        <v>100</v>
      </c>
      <c r="M5" s="5">
        <f>IFERROR(VLOOKUP(U14OKMen[[#This Row],[CARD '#]],result0191[],4,FALSE),999)</f>
        <v>2</v>
      </c>
      <c r="N5" s="5">
        <f>IF(U14OKMen[[#This Row],[OP0191]]=999,999,IFERROR(VLOOKUP(U14OKMen[[#This Row],[CARD '#]],result0191[],3,FALSE),999))</f>
        <v>1</v>
      </c>
      <c r="O5" s="5">
        <f>VLOOKUP(U14OKMen[[#This Row],[LP0191]],PointsLookup[],2,FALSE)</f>
        <v>100</v>
      </c>
    </row>
    <row r="6" spans="1:15" x14ac:dyDescent="0.25">
      <c r="A6">
        <v>74217</v>
      </c>
      <c r="B6" t="s">
        <v>14</v>
      </c>
      <c r="C6" t="s">
        <v>15</v>
      </c>
      <c r="D6" t="s">
        <v>16</v>
      </c>
      <c r="E6" t="s">
        <v>17</v>
      </c>
      <c r="F6" t="s">
        <v>12</v>
      </c>
      <c r="G6" t="s">
        <v>13</v>
      </c>
      <c r="H6">
        <v>2000</v>
      </c>
      <c r="I6">
        <f>SUM(L6,O6)</f>
        <v>140</v>
      </c>
      <c r="J6" s="5">
        <f>IFERROR(VLOOKUP(U14OKMen[[#This Row],[CARD '#]],result0116[],4,FALSE),999)</f>
        <v>6</v>
      </c>
      <c r="K6" s="5">
        <f>IF(U14OKMen[[#This Row],[OP0116]]=999,999,IFERROR(VLOOKUP(U14OKMen[[#This Row],[CARD '#]],result0116[],3,FALSE),999))</f>
        <v>3</v>
      </c>
      <c r="L6" s="5">
        <f>VLOOKUP(U14OKMen[[#This Row],[LP0116]],PointsLookup[],2,FALSE)</f>
        <v>60</v>
      </c>
      <c r="M6" s="5">
        <f>IFERROR(VLOOKUP(U14OKMen[[#This Row],[CARD '#]],result0191[],4,FALSE),999)</f>
        <v>4</v>
      </c>
      <c r="N6" s="5">
        <f>IF(U14OKMen[[#This Row],[OP0191]]=999,999,IFERROR(VLOOKUP(U14OKMen[[#This Row],[CARD '#]],result0191[],3,FALSE),999))</f>
        <v>2</v>
      </c>
      <c r="O6" s="5">
        <f>VLOOKUP(U14OKMen[[#This Row],[LP0191]],PointsLookup[],2,FALSE)</f>
        <v>80</v>
      </c>
    </row>
    <row r="7" spans="1:15" x14ac:dyDescent="0.25">
      <c r="A7">
        <v>80177</v>
      </c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  <c r="H7">
        <v>2001</v>
      </c>
      <c r="I7">
        <f>SUM(L7,O7)</f>
        <v>140</v>
      </c>
      <c r="J7" s="5">
        <f>IFERROR(VLOOKUP(U14OKMen[[#This Row],[CARD '#]],result0116[],4,FALSE),999)</f>
        <v>4</v>
      </c>
      <c r="K7" s="5">
        <f>IF(U14OKMen[[#This Row],[OP0116]]=999,999,IFERROR(VLOOKUP(U14OKMen[[#This Row],[CARD '#]],result0116[],3,FALSE),999))</f>
        <v>2</v>
      </c>
      <c r="L7" s="5">
        <f>VLOOKUP(U14OKMen[[#This Row],[LP0116]],PointsLookup[],2,FALSE)</f>
        <v>80</v>
      </c>
      <c r="M7" s="5">
        <f>IFERROR(VLOOKUP(U14OKMen[[#This Row],[CARD '#]],result0191[],4,FALSE),999)</f>
        <v>5</v>
      </c>
      <c r="N7" s="5">
        <f>IF(U14OKMen[[#This Row],[OP0191]]=999,999,IFERROR(VLOOKUP(U14OKMen[[#This Row],[CARD '#]],result0191[],3,FALSE),999))</f>
        <v>3</v>
      </c>
      <c r="O7" s="5">
        <f>VLOOKUP(U14OKMen[[#This Row],[LP0191]],PointsLookup[],2,FALSE)</f>
        <v>60</v>
      </c>
    </row>
    <row r="8" spans="1:15" x14ac:dyDescent="0.25">
      <c r="A8">
        <v>68684</v>
      </c>
      <c r="B8" t="s">
        <v>70</v>
      </c>
      <c r="C8" t="s">
        <v>71</v>
      </c>
      <c r="D8" t="s">
        <v>10</v>
      </c>
      <c r="E8" t="s">
        <v>11</v>
      </c>
      <c r="F8" t="s">
        <v>12</v>
      </c>
      <c r="G8" t="s">
        <v>13</v>
      </c>
      <c r="H8">
        <v>2000</v>
      </c>
      <c r="I8">
        <f>SUM(L8,O8)</f>
        <v>102</v>
      </c>
      <c r="J8" s="5">
        <f>IFERROR(VLOOKUP(U14OKMen[[#This Row],[CARD '#]],result0116[],4,FALSE),999)</f>
        <v>14</v>
      </c>
      <c r="K8" s="5">
        <f>IF(U14OKMen[[#This Row],[OP0116]]=999,999,IFERROR(VLOOKUP(U14OKMen[[#This Row],[CARD '#]],result0116[],3,FALSE),999))</f>
        <v>6</v>
      </c>
      <c r="L8" s="5">
        <f>VLOOKUP(U14OKMen[[#This Row],[LP0116]],PointsLookup[],2,FALSE)</f>
        <v>47</v>
      </c>
      <c r="M8" s="5">
        <f>IFERROR(VLOOKUP(U14OKMen[[#This Row],[CARD '#]],result0191[],4,FALSE),999)</f>
        <v>11</v>
      </c>
      <c r="N8" s="5">
        <f>IF(U14OKMen[[#This Row],[OP0191]]=999,999,IFERROR(VLOOKUP(U14OKMen[[#This Row],[CARD '#]],result0191[],3,FALSE),999))</f>
        <v>4</v>
      </c>
      <c r="O8" s="5">
        <f>VLOOKUP(U14OKMen[[#This Row],[LP0191]],PointsLookup[],2,FALSE)</f>
        <v>55</v>
      </c>
    </row>
    <row r="9" spans="1:15" x14ac:dyDescent="0.25">
      <c r="A9">
        <v>76630</v>
      </c>
      <c r="B9" t="s">
        <v>68</v>
      </c>
      <c r="C9" t="s">
        <v>69</v>
      </c>
      <c r="D9" t="s">
        <v>23</v>
      </c>
      <c r="E9" t="s">
        <v>51</v>
      </c>
      <c r="F9" t="s">
        <v>12</v>
      </c>
      <c r="G9" t="s">
        <v>13</v>
      </c>
      <c r="H9">
        <v>2000</v>
      </c>
      <c r="I9">
        <f>SUM(L9,O9)</f>
        <v>102</v>
      </c>
      <c r="J9" s="5">
        <f>IFERROR(VLOOKUP(U14OKMen[[#This Row],[CARD '#]],result0116[],4,FALSE),999)</f>
        <v>9</v>
      </c>
      <c r="K9" s="5">
        <f>IF(U14OKMen[[#This Row],[OP0116]]=999,999,IFERROR(VLOOKUP(U14OKMen[[#This Row],[CARD '#]],result0116[],3,FALSE),999))</f>
        <v>4</v>
      </c>
      <c r="L9" s="5">
        <f>VLOOKUP(U14OKMen[[#This Row],[LP0116]],PointsLookup[],2,FALSE)</f>
        <v>55</v>
      </c>
      <c r="M9" s="5">
        <f>IFERROR(VLOOKUP(U14OKMen[[#This Row],[CARD '#]],result0191[],4,FALSE),999)</f>
        <v>17</v>
      </c>
      <c r="N9" s="5">
        <f>IF(U14OKMen[[#This Row],[OP0191]]=999,999,IFERROR(VLOOKUP(U14OKMen[[#This Row],[CARD '#]],result0191[],3,FALSE),999))</f>
        <v>6</v>
      </c>
      <c r="O9" s="5">
        <f>VLOOKUP(U14OKMen[[#This Row],[LP0191]],PointsLookup[],2,FALSE)</f>
        <v>47</v>
      </c>
    </row>
    <row r="10" spans="1:15" x14ac:dyDescent="0.25">
      <c r="A10">
        <v>68753</v>
      </c>
      <c r="B10" t="s">
        <v>75</v>
      </c>
      <c r="C10" t="s">
        <v>76</v>
      </c>
      <c r="D10" t="s">
        <v>20</v>
      </c>
      <c r="E10" t="s">
        <v>77</v>
      </c>
      <c r="F10" t="s">
        <v>12</v>
      </c>
      <c r="G10" t="s">
        <v>13</v>
      </c>
      <c r="H10">
        <v>2000</v>
      </c>
      <c r="I10">
        <f>SUM(L10,O10)</f>
        <v>94</v>
      </c>
      <c r="J10" s="5">
        <f>IFERROR(VLOOKUP(U14OKMen[[#This Row],[CARD '#]],result0116[],4,FALSE),999)</f>
        <v>10</v>
      </c>
      <c r="K10" s="5">
        <f>IF(U14OKMen[[#This Row],[OP0116]]=999,999,IFERROR(VLOOKUP(U14OKMen[[#This Row],[CARD '#]],result0116[],3,FALSE),999))</f>
        <v>5</v>
      </c>
      <c r="L10" s="5">
        <f>VLOOKUP(U14OKMen[[#This Row],[LP0116]],PointsLookup[],2,FALSE)</f>
        <v>51</v>
      </c>
      <c r="M10" s="5">
        <f>IFERROR(VLOOKUP(U14OKMen[[#This Row],[CARD '#]],result0191[],4,FALSE),999)</f>
        <v>17</v>
      </c>
      <c r="N10" s="5">
        <f>IF(U14OKMen[[#This Row],[OP0191]]=999,999,IFERROR(VLOOKUP(U14OKMen[[#This Row],[CARD '#]],result0191[],3,FALSE),999))</f>
        <v>7</v>
      </c>
      <c r="O10" s="5">
        <f>VLOOKUP(U14OKMen[[#This Row],[LP0191]],PointsLookup[],2,FALSE)</f>
        <v>43</v>
      </c>
    </row>
    <row r="11" spans="1:15" x14ac:dyDescent="0.25">
      <c r="A11">
        <v>74223</v>
      </c>
      <c r="B11" t="s">
        <v>25</v>
      </c>
      <c r="C11" t="s">
        <v>26</v>
      </c>
      <c r="D11" t="s">
        <v>16</v>
      </c>
      <c r="E11" t="s">
        <v>17</v>
      </c>
      <c r="F11" t="s">
        <v>12</v>
      </c>
      <c r="G11" t="s">
        <v>13</v>
      </c>
      <c r="H11">
        <v>2000</v>
      </c>
      <c r="I11">
        <f>SUM(L11,O11)</f>
        <v>85</v>
      </c>
      <c r="J11" s="5">
        <f>IFERROR(VLOOKUP(U14OKMen[[#This Row],[CARD '#]],result0116[],4,FALSE),999)</f>
        <v>32</v>
      </c>
      <c r="K11" s="5">
        <f>IF(U14OKMen[[#This Row],[OP0116]]=999,999,IFERROR(VLOOKUP(U14OKMen[[#This Row],[CARD '#]],result0116[],3,FALSE),999))</f>
        <v>10</v>
      </c>
      <c r="L11" s="5">
        <f>VLOOKUP(U14OKMen[[#This Row],[LP0116]],PointsLookup[],2,FALSE)</f>
        <v>34</v>
      </c>
      <c r="M11" s="5">
        <f>IFERROR(VLOOKUP(U14OKMen[[#This Row],[CARD '#]],result0191[],4,FALSE),999)</f>
        <v>15</v>
      </c>
      <c r="N11" s="5">
        <f>IF(U14OKMen[[#This Row],[OP0191]]=999,999,IFERROR(VLOOKUP(U14OKMen[[#This Row],[CARD '#]],result0191[],3,FALSE),999))</f>
        <v>5</v>
      </c>
      <c r="O11" s="5">
        <f>VLOOKUP(U14OKMen[[#This Row],[LP0191]],PointsLookup[],2,FALSE)</f>
        <v>51</v>
      </c>
    </row>
    <row r="12" spans="1:15" x14ac:dyDescent="0.25">
      <c r="A12">
        <v>69023</v>
      </c>
      <c r="B12" t="s">
        <v>91</v>
      </c>
      <c r="C12" t="s">
        <v>92</v>
      </c>
      <c r="D12" t="s">
        <v>23</v>
      </c>
      <c r="E12" t="s">
        <v>93</v>
      </c>
      <c r="F12" t="s">
        <v>12</v>
      </c>
      <c r="G12" t="s">
        <v>13</v>
      </c>
      <c r="H12">
        <v>2001</v>
      </c>
      <c r="I12">
        <f>SUM(L12,O12)</f>
        <v>77</v>
      </c>
      <c r="J12" s="5">
        <f>IFERROR(VLOOKUP(U14OKMen[[#This Row],[CARD '#]],result0116[],4,FALSE),999)</f>
        <v>31</v>
      </c>
      <c r="K12" s="5">
        <f>IF(U14OKMen[[#This Row],[OP0116]]=999,999,IFERROR(VLOOKUP(U14OKMen[[#This Row],[CARD '#]],result0116[],3,FALSE),999))</f>
        <v>9</v>
      </c>
      <c r="L12" s="5">
        <f>VLOOKUP(U14OKMen[[#This Row],[LP0116]],PointsLookup[],2,FALSE)</f>
        <v>37</v>
      </c>
      <c r="M12" s="5">
        <f>IFERROR(VLOOKUP(U14OKMen[[#This Row],[CARD '#]],result0191[],4,FALSE),999)</f>
        <v>19</v>
      </c>
      <c r="N12" s="5">
        <f>IF(U14OKMen[[#This Row],[OP0191]]=999,999,IFERROR(VLOOKUP(U14OKMen[[#This Row],[CARD '#]],result0191[],3,FALSE),999))</f>
        <v>8</v>
      </c>
      <c r="O12" s="5">
        <f>VLOOKUP(U14OKMen[[#This Row],[LP0191]],PointsLookup[],2,FALSE)</f>
        <v>40</v>
      </c>
    </row>
    <row r="13" spans="1:15" x14ac:dyDescent="0.25">
      <c r="A13">
        <v>74253</v>
      </c>
      <c r="B13" t="s">
        <v>61</v>
      </c>
      <c r="C13" t="s">
        <v>62</v>
      </c>
      <c r="D13" t="s">
        <v>16</v>
      </c>
      <c r="E13" t="s">
        <v>63</v>
      </c>
      <c r="F13" t="s">
        <v>12</v>
      </c>
      <c r="G13" t="s">
        <v>13</v>
      </c>
      <c r="H13">
        <v>2001</v>
      </c>
      <c r="I13">
        <f>SUM(L13,O13)</f>
        <v>77</v>
      </c>
      <c r="J13" s="5">
        <f>IFERROR(VLOOKUP(U14OKMen[[#This Row],[CARD '#]],result0116[],4,FALSE),999)</f>
        <v>27</v>
      </c>
      <c r="K13" s="5">
        <f>IF(U14OKMen[[#This Row],[OP0116]]=999,999,IFERROR(VLOOKUP(U14OKMen[[#This Row],[CARD '#]],result0116[],3,FALSE),999))</f>
        <v>7</v>
      </c>
      <c r="L13" s="5">
        <f>VLOOKUP(U14OKMen[[#This Row],[LP0116]],PointsLookup[],2,FALSE)</f>
        <v>43</v>
      </c>
      <c r="M13" s="5">
        <f>IFERROR(VLOOKUP(U14OKMen[[#This Row],[CARD '#]],result0191[],4,FALSE),999)</f>
        <v>29</v>
      </c>
      <c r="N13" s="5">
        <f>IF(U14OKMen[[#This Row],[OP0191]]=999,999,IFERROR(VLOOKUP(U14OKMen[[#This Row],[CARD '#]],result0191[],3,FALSE),999))</f>
        <v>10</v>
      </c>
      <c r="O13" s="5">
        <f>VLOOKUP(U14OKMen[[#This Row],[LP0191]],PointsLookup[],2,FALSE)</f>
        <v>34</v>
      </c>
    </row>
    <row r="14" spans="1:15" x14ac:dyDescent="0.25">
      <c r="A14">
        <v>68254</v>
      </c>
      <c r="B14" t="s">
        <v>44</v>
      </c>
      <c r="C14" t="s">
        <v>45</v>
      </c>
      <c r="D14" t="s">
        <v>10</v>
      </c>
      <c r="E14" t="s">
        <v>46</v>
      </c>
      <c r="F14" t="s">
        <v>12</v>
      </c>
      <c r="G14" t="s">
        <v>13</v>
      </c>
      <c r="H14">
        <v>2001</v>
      </c>
      <c r="I14">
        <f>SUM(L14,O14)</f>
        <v>71</v>
      </c>
      <c r="J14" s="5">
        <f>IFERROR(VLOOKUP(U14OKMen[[#This Row],[CARD '#]],result0116[],4,FALSE),999)</f>
        <v>30</v>
      </c>
      <c r="K14" s="5">
        <f>IF(U14OKMen[[#This Row],[OP0116]]=999,999,IFERROR(VLOOKUP(U14OKMen[[#This Row],[CARD '#]],result0116[],3,FALSE),999))</f>
        <v>8</v>
      </c>
      <c r="L14" s="5">
        <f>VLOOKUP(U14OKMen[[#This Row],[LP0116]],PointsLookup[],2,FALSE)</f>
        <v>40</v>
      </c>
      <c r="M14" s="5">
        <f>IFERROR(VLOOKUP(U14OKMen[[#This Row],[CARD '#]],result0191[],4,FALSE),999)</f>
        <v>34</v>
      </c>
      <c r="N14" s="5">
        <f>IF(U14OKMen[[#This Row],[OP0191]]=999,999,IFERROR(VLOOKUP(U14OKMen[[#This Row],[CARD '#]],result0191[],3,FALSE),999))</f>
        <v>11</v>
      </c>
      <c r="O14" s="5">
        <f>VLOOKUP(U14OKMen[[#This Row],[LP0191]],PointsLookup[],2,FALSE)</f>
        <v>31</v>
      </c>
    </row>
    <row r="15" spans="1:15" x14ac:dyDescent="0.25">
      <c r="A15">
        <v>67893</v>
      </c>
      <c r="B15" t="s">
        <v>31</v>
      </c>
      <c r="C15" t="s">
        <v>32</v>
      </c>
      <c r="D15" t="s">
        <v>20</v>
      </c>
      <c r="E15" t="s">
        <v>17</v>
      </c>
      <c r="F15" t="s">
        <v>12</v>
      </c>
      <c r="G15" t="s">
        <v>13</v>
      </c>
      <c r="H15">
        <v>2000</v>
      </c>
      <c r="I15">
        <f>SUM(L15,O15)</f>
        <v>68</v>
      </c>
      <c r="J15" s="5">
        <f>IFERROR(VLOOKUP(U14OKMen[[#This Row],[CARD '#]],result0116[],4,FALSE),999)</f>
        <v>34</v>
      </c>
      <c r="K15" s="5">
        <f>IF(U14OKMen[[#This Row],[OP0116]]=999,999,IFERROR(VLOOKUP(U14OKMen[[#This Row],[CARD '#]],result0116[],3,FALSE),999))</f>
        <v>11</v>
      </c>
      <c r="L15" s="5">
        <f>VLOOKUP(U14OKMen[[#This Row],[LP0116]],PointsLookup[],2,FALSE)</f>
        <v>31</v>
      </c>
      <c r="M15" s="5">
        <f>IFERROR(VLOOKUP(U14OKMen[[#This Row],[CARD '#]],result0191[],4,FALSE),999)</f>
        <v>24</v>
      </c>
      <c r="N15" s="5">
        <f>IF(U14OKMen[[#This Row],[OP0191]]=999,999,IFERROR(VLOOKUP(U14OKMen[[#This Row],[CARD '#]],result0191[],3,FALSE),999))</f>
        <v>9</v>
      </c>
      <c r="O15" s="5">
        <f>VLOOKUP(U14OKMen[[#This Row],[LP0191]],PointsLookup[],2,FALSE)</f>
        <v>37</v>
      </c>
    </row>
    <row r="16" spans="1:15" x14ac:dyDescent="0.25">
      <c r="A16">
        <v>68292</v>
      </c>
      <c r="B16" t="s">
        <v>47</v>
      </c>
      <c r="C16" t="s">
        <v>48</v>
      </c>
      <c r="D16" t="s">
        <v>10</v>
      </c>
      <c r="E16" t="s">
        <v>11</v>
      </c>
      <c r="F16" t="s">
        <v>12</v>
      </c>
      <c r="G16" t="s">
        <v>13</v>
      </c>
      <c r="H16">
        <v>2001</v>
      </c>
      <c r="I16">
        <f>SUM(L16,O16)</f>
        <v>56</v>
      </c>
      <c r="J16" s="5">
        <f>IFERROR(VLOOKUP(U14OKMen[[#This Row],[CARD '#]],result0116[],4,FALSE),999)</f>
        <v>35</v>
      </c>
      <c r="K16" s="5">
        <f>IF(U14OKMen[[#This Row],[OP0116]]=999,999,IFERROR(VLOOKUP(U14OKMen[[#This Row],[CARD '#]],result0116[],3,FALSE),999))</f>
        <v>12</v>
      </c>
      <c r="L16" s="5">
        <f>VLOOKUP(U14OKMen[[#This Row],[LP0116]],PointsLookup[],2,FALSE)</f>
        <v>28</v>
      </c>
      <c r="M16" s="5">
        <f>IFERROR(VLOOKUP(U14OKMen[[#This Row],[CARD '#]],result0191[],4,FALSE),999)</f>
        <v>35</v>
      </c>
      <c r="N16" s="5">
        <f>IF(U14OKMen[[#This Row],[OP0191]]=999,999,IFERROR(VLOOKUP(U14OKMen[[#This Row],[CARD '#]],result0191[],3,FALSE),999))</f>
        <v>12</v>
      </c>
      <c r="O16" s="5">
        <f>VLOOKUP(U14OKMen[[#This Row],[LP0191]],PointsLookup[],2,FALSE)</f>
        <v>28</v>
      </c>
    </row>
    <row r="17" spans="1:15" x14ac:dyDescent="0.25">
      <c r="A17">
        <v>68991</v>
      </c>
      <c r="B17" t="s">
        <v>89</v>
      </c>
      <c r="C17" t="s">
        <v>90</v>
      </c>
      <c r="D17" t="s">
        <v>20</v>
      </c>
      <c r="E17" t="s">
        <v>17</v>
      </c>
      <c r="F17" t="s">
        <v>12</v>
      </c>
      <c r="G17" t="s">
        <v>13</v>
      </c>
      <c r="H17">
        <v>2001</v>
      </c>
      <c r="I17">
        <f>SUM(L17,O17)</f>
        <v>46</v>
      </c>
      <c r="J17" s="5">
        <f>IFERROR(VLOOKUP(U14OKMen[[#This Row],[CARD '#]],result0116[],4,FALSE),999)</f>
        <v>47</v>
      </c>
      <c r="K17" s="5">
        <f>IF(U14OKMen[[#This Row],[OP0116]]=999,999,IFERROR(VLOOKUP(U14OKMen[[#This Row],[CARD '#]],result0116[],3,FALSE),999))</f>
        <v>16</v>
      </c>
      <c r="L17" s="5">
        <f>VLOOKUP(U14OKMen[[#This Row],[LP0116]],PointsLookup[],2,FALSE)</f>
        <v>20</v>
      </c>
      <c r="M17" s="5">
        <f>IFERROR(VLOOKUP(U14OKMen[[#This Row],[CARD '#]],result0191[],4,FALSE),999)</f>
        <v>36</v>
      </c>
      <c r="N17" s="5">
        <f>IF(U14OKMen[[#This Row],[OP0191]]=999,999,IFERROR(VLOOKUP(U14OKMen[[#This Row],[CARD '#]],result0191[],3,FALSE),999))</f>
        <v>13</v>
      </c>
      <c r="O17" s="5">
        <f>VLOOKUP(U14OKMen[[#This Row],[LP0191]],PointsLookup[],2,FALSE)</f>
        <v>26</v>
      </c>
    </row>
    <row r="18" spans="1:15" x14ac:dyDescent="0.25">
      <c r="A18">
        <v>80175</v>
      </c>
      <c r="B18" t="s">
        <v>66</v>
      </c>
      <c r="C18" t="s">
        <v>67</v>
      </c>
      <c r="D18" t="s">
        <v>56</v>
      </c>
      <c r="E18" t="s">
        <v>57</v>
      </c>
      <c r="F18" t="s">
        <v>12</v>
      </c>
      <c r="G18" t="s">
        <v>13</v>
      </c>
      <c r="H18">
        <v>2001</v>
      </c>
      <c r="I18">
        <f>SUM(L18,O18)</f>
        <v>46</v>
      </c>
      <c r="J18" s="5">
        <f>IFERROR(VLOOKUP(U14OKMen[[#This Row],[CARD '#]],result0116[],4,FALSE),999)</f>
        <v>41</v>
      </c>
      <c r="K18" s="5">
        <f>IF(U14OKMen[[#This Row],[OP0116]]=999,999,IFERROR(VLOOKUP(U14OKMen[[#This Row],[CARD '#]],result0116[],3,FALSE),999))</f>
        <v>15</v>
      </c>
      <c r="L18" s="5">
        <f>VLOOKUP(U14OKMen[[#This Row],[LP0116]],PointsLookup[],2,FALSE)</f>
        <v>22</v>
      </c>
      <c r="M18" s="5">
        <f>IFERROR(VLOOKUP(U14OKMen[[#This Row],[CARD '#]],result0191[],4,FALSE),999)</f>
        <v>40</v>
      </c>
      <c r="N18" s="5">
        <f>IF(U14OKMen[[#This Row],[OP0191]]=999,999,IFERROR(VLOOKUP(U14OKMen[[#This Row],[CARD '#]],result0191[],3,FALSE),999))</f>
        <v>14</v>
      </c>
      <c r="O18" s="5">
        <f>VLOOKUP(U14OKMen[[#This Row],[LP0191]],PointsLookup[],2,FALSE)</f>
        <v>24</v>
      </c>
    </row>
    <row r="19" spans="1:15" x14ac:dyDescent="0.25">
      <c r="A19">
        <v>68353</v>
      </c>
      <c r="B19" t="s">
        <v>52</v>
      </c>
      <c r="C19" t="s">
        <v>53</v>
      </c>
      <c r="D19" t="s">
        <v>23</v>
      </c>
      <c r="E19" t="s">
        <v>51</v>
      </c>
      <c r="F19" t="s">
        <v>12</v>
      </c>
      <c r="G19" t="s">
        <v>13</v>
      </c>
      <c r="H19">
        <v>2001</v>
      </c>
      <c r="I19">
        <f>SUM(L19,O19)</f>
        <v>46</v>
      </c>
      <c r="J19" s="5">
        <f>IFERROR(VLOOKUP(U14OKMen[[#This Row],[CARD '#]],result0116[],4,FALSE),999)</f>
        <v>40</v>
      </c>
      <c r="K19" s="5">
        <f>IF(U14OKMen[[#This Row],[OP0116]]=999,999,IFERROR(VLOOKUP(U14OKMen[[#This Row],[CARD '#]],result0116[],3,FALSE),999))</f>
        <v>14</v>
      </c>
      <c r="L19" s="5">
        <f>VLOOKUP(U14OKMen[[#This Row],[LP0116]],PointsLookup[],2,FALSE)</f>
        <v>24</v>
      </c>
      <c r="M19" s="5">
        <f>IFERROR(VLOOKUP(U14OKMen[[#This Row],[CARD '#]],result0191[],4,FALSE),999)</f>
        <v>41</v>
      </c>
      <c r="N19" s="5">
        <f>IF(U14OKMen[[#This Row],[OP0191]]=999,999,IFERROR(VLOOKUP(U14OKMen[[#This Row],[CARD '#]],result0191[],3,FALSE),999))</f>
        <v>15</v>
      </c>
      <c r="O19" s="5">
        <f>VLOOKUP(U14OKMen[[#This Row],[LP0191]],PointsLookup[],2,FALSE)</f>
        <v>22</v>
      </c>
    </row>
    <row r="20" spans="1:15" x14ac:dyDescent="0.25">
      <c r="A20">
        <v>67915</v>
      </c>
      <c r="B20" t="s">
        <v>33</v>
      </c>
      <c r="C20" t="s">
        <v>34</v>
      </c>
      <c r="D20" t="s">
        <v>23</v>
      </c>
      <c r="E20" t="s">
        <v>24</v>
      </c>
      <c r="F20" t="s">
        <v>12</v>
      </c>
      <c r="G20" t="s">
        <v>13</v>
      </c>
      <c r="H20">
        <v>2000</v>
      </c>
      <c r="I20">
        <f>SUM(L20,O20)</f>
        <v>36</v>
      </c>
      <c r="J20" s="5">
        <f>IFERROR(VLOOKUP(U14OKMen[[#This Row],[CARD '#]],result0116[],4,FALSE),999)</f>
        <v>48</v>
      </c>
      <c r="K20" s="5">
        <f>IF(U14OKMen[[#This Row],[OP0116]]=999,999,IFERROR(VLOOKUP(U14OKMen[[#This Row],[CARD '#]],result0116[],3,FALSE),999))</f>
        <v>17</v>
      </c>
      <c r="L20" s="5">
        <f>VLOOKUP(U14OKMen[[#This Row],[LP0116]],PointsLookup[],2,FALSE)</f>
        <v>18</v>
      </c>
      <c r="M20" s="5">
        <f>IFERROR(VLOOKUP(U14OKMen[[#This Row],[CARD '#]],result0191[],4,FALSE),999)</f>
        <v>53</v>
      </c>
      <c r="N20" s="5">
        <f>IF(U14OKMen[[#This Row],[OP0191]]=999,999,IFERROR(VLOOKUP(U14OKMen[[#This Row],[CARD '#]],result0191[],3,FALSE),999))</f>
        <v>17</v>
      </c>
      <c r="O20" s="5">
        <f>VLOOKUP(U14OKMen[[#This Row],[LP0191]],PointsLookup[],2,FALSE)</f>
        <v>18</v>
      </c>
    </row>
    <row r="21" spans="1:15" x14ac:dyDescent="0.25">
      <c r="A21">
        <v>68332</v>
      </c>
      <c r="B21" t="s">
        <v>49</v>
      </c>
      <c r="C21" t="s">
        <v>50</v>
      </c>
      <c r="D21" t="s">
        <v>23</v>
      </c>
      <c r="E21" t="s">
        <v>51</v>
      </c>
      <c r="F21" t="s">
        <v>12</v>
      </c>
      <c r="G21" t="s">
        <v>13</v>
      </c>
      <c r="H21">
        <v>2001</v>
      </c>
      <c r="I21">
        <f>SUM(L21,O21)</f>
        <v>36</v>
      </c>
      <c r="J21" s="5">
        <f>IFERROR(VLOOKUP(U14OKMen[[#This Row],[CARD '#]],result0116[],4,FALSE),999)</f>
        <v>38</v>
      </c>
      <c r="K21" s="5">
        <f>IF(U14OKMen[[#This Row],[OP0116]]=999,999,IFERROR(VLOOKUP(U14OKMen[[#This Row],[CARD '#]],result0116[],3,FALSE),999))</f>
        <v>13</v>
      </c>
      <c r="L21" s="5">
        <f>VLOOKUP(U14OKMen[[#This Row],[LP0116]],PointsLookup[],2,FALSE)</f>
        <v>26</v>
      </c>
      <c r="M21" s="5">
        <f>IFERROR(VLOOKUP(U14OKMen[[#This Row],[CARD '#]],result0191[],4,FALSE),999)</f>
        <v>73</v>
      </c>
      <c r="N21" s="5">
        <f>IF(U14OKMen[[#This Row],[OP0191]]=999,999,IFERROR(VLOOKUP(U14OKMen[[#This Row],[CARD '#]],result0191[],3,FALSE),999))</f>
        <v>21</v>
      </c>
      <c r="O21" s="5">
        <f>VLOOKUP(U14OKMen[[#This Row],[LP0191]],PointsLookup[],2,FALSE)</f>
        <v>10</v>
      </c>
    </row>
    <row r="22" spans="1:15" x14ac:dyDescent="0.25">
      <c r="A22">
        <v>80173</v>
      </c>
      <c r="B22" t="s">
        <v>27</v>
      </c>
      <c r="C22" t="s">
        <v>28</v>
      </c>
      <c r="D22" t="s">
        <v>16</v>
      </c>
      <c r="E22" t="s">
        <v>17</v>
      </c>
      <c r="F22" t="s">
        <v>12</v>
      </c>
      <c r="G22" t="s">
        <v>13</v>
      </c>
      <c r="H22">
        <v>2001</v>
      </c>
      <c r="I22">
        <f>SUM(L22,O22)</f>
        <v>34</v>
      </c>
      <c r="J22" s="5">
        <f>IFERROR(VLOOKUP(U14OKMen[[#This Row],[CARD '#]],result0116[],4,FALSE),999)</f>
        <v>57</v>
      </c>
      <c r="K22" s="5">
        <f>IF(U14OKMen[[#This Row],[OP0116]]=999,999,IFERROR(VLOOKUP(U14OKMen[[#This Row],[CARD '#]],result0116[],3,FALSE),999))</f>
        <v>19</v>
      </c>
      <c r="L22" s="5">
        <f>VLOOKUP(U14OKMen[[#This Row],[LP0116]],PointsLookup[],2,FALSE)</f>
        <v>14</v>
      </c>
      <c r="M22" s="5">
        <f>IFERROR(VLOOKUP(U14OKMen[[#This Row],[CARD '#]],result0191[],4,FALSE),999)</f>
        <v>45</v>
      </c>
      <c r="N22" s="5">
        <f>IF(U14OKMen[[#This Row],[OP0191]]=999,999,IFERROR(VLOOKUP(U14OKMen[[#This Row],[CARD '#]],result0191[],3,FALSE),999))</f>
        <v>16</v>
      </c>
      <c r="O22" s="5">
        <f>VLOOKUP(U14OKMen[[#This Row],[LP0191]],PointsLookup[],2,FALSE)</f>
        <v>20</v>
      </c>
    </row>
    <row r="23" spans="1:15" x14ac:dyDescent="0.25">
      <c r="A23">
        <v>68396</v>
      </c>
      <c r="B23" t="s">
        <v>58</v>
      </c>
      <c r="C23" t="s">
        <v>59</v>
      </c>
      <c r="D23" t="s">
        <v>20</v>
      </c>
      <c r="E23" t="s">
        <v>17</v>
      </c>
      <c r="F23" t="s">
        <v>12</v>
      </c>
      <c r="G23" t="s">
        <v>13</v>
      </c>
      <c r="H23">
        <v>2001</v>
      </c>
      <c r="I23">
        <f>SUM(L23,O23)</f>
        <v>32</v>
      </c>
      <c r="J23" s="5">
        <f>IFERROR(VLOOKUP(U14OKMen[[#This Row],[CARD '#]],result0116[],4,FALSE),999)</f>
        <v>56</v>
      </c>
      <c r="K23" s="5">
        <f>IF(U14OKMen[[#This Row],[OP0116]]=999,999,IFERROR(VLOOKUP(U14OKMen[[#This Row],[CARD '#]],result0116[],3,FALSE),999))</f>
        <v>18</v>
      </c>
      <c r="L23" s="5">
        <f>VLOOKUP(U14OKMen[[#This Row],[LP0116]],PointsLookup[],2,FALSE)</f>
        <v>16</v>
      </c>
      <c r="M23" s="5">
        <f>IFERROR(VLOOKUP(U14OKMen[[#This Row],[CARD '#]],result0191[],4,FALSE),999)</f>
        <v>54</v>
      </c>
      <c r="N23" s="5">
        <f>IF(U14OKMen[[#This Row],[OP0191]]=999,999,IFERROR(VLOOKUP(U14OKMen[[#This Row],[CARD '#]],result0191[],3,FALSE),999))</f>
        <v>18</v>
      </c>
      <c r="O23" s="5">
        <f>VLOOKUP(U14OKMen[[#This Row],[LP0191]],PointsLookup[],2,FALSE)</f>
        <v>16</v>
      </c>
    </row>
    <row r="24" spans="1:15" x14ac:dyDescent="0.25">
      <c r="A24">
        <v>80207</v>
      </c>
      <c r="B24" t="s">
        <v>94</v>
      </c>
      <c r="C24" t="s">
        <v>95</v>
      </c>
      <c r="D24" t="s">
        <v>16</v>
      </c>
      <c r="E24" t="s">
        <v>63</v>
      </c>
      <c r="F24" t="s">
        <v>12</v>
      </c>
      <c r="G24" t="s">
        <v>13</v>
      </c>
      <c r="H24">
        <v>2001</v>
      </c>
      <c r="I24">
        <f>SUM(L24,O24)</f>
        <v>26</v>
      </c>
      <c r="J24" s="5">
        <f>IFERROR(VLOOKUP(U14OKMen[[#This Row],[CARD '#]],result0116[],4,FALSE),999)</f>
        <v>60</v>
      </c>
      <c r="K24" s="5">
        <f>IF(U14OKMen[[#This Row],[OP0116]]=999,999,IFERROR(VLOOKUP(U14OKMen[[#This Row],[CARD '#]],result0116[],3,FALSE),999))</f>
        <v>20</v>
      </c>
      <c r="L24" s="5">
        <f>VLOOKUP(U14OKMen[[#This Row],[LP0116]],PointsLookup[],2,FALSE)</f>
        <v>12</v>
      </c>
      <c r="M24" s="5">
        <f>IFERROR(VLOOKUP(U14OKMen[[#This Row],[CARD '#]],result0191[],4,FALSE),999)</f>
        <v>55</v>
      </c>
      <c r="N24" s="5">
        <f>IF(U14OKMen[[#This Row],[OP0191]]=999,999,IFERROR(VLOOKUP(U14OKMen[[#This Row],[CARD '#]],result0191[],3,FALSE),999))</f>
        <v>19</v>
      </c>
      <c r="O24" s="5">
        <f>VLOOKUP(U14OKMen[[#This Row],[LP0191]],PointsLookup[],2,FALSE)</f>
        <v>14</v>
      </c>
    </row>
    <row r="25" spans="1:15" x14ac:dyDescent="0.25">
      <c r="A25">
        <v>68863</v>
      </c>
      <c r="B25" t="s">
        <v>83</v>
      </c>
      <c r="C25" t="s">
        <v>84</v>
      </c>
      <c r="D25" t="s">
        <v>16</v>
      </c>
      <c r="E25" t="s">
        <v>17</v>
      </c>
      <c r="F25" t="s">
        <v>12</v>
      </c>
      <c r="G25" t="s">
        <v>13</v>
      </c>
      <c r="H25">
        <v>2000</v>
      </c>
      <c r="I25">
        <f>SUM(L25,O25)</f>
        <v>21</v>
      </c>
      <c r="J25" s="5">
        <f>IFERROR(VLOOKUP(U14OKMen[[#This Row],[CARD '#]],result0116[],4,FALSE),999)</f>
        <v>66</v>
      </c>
      <c r="K25" s="5">
        <f>IF(U14OKMen[[#This Row],[OP0116]]=999,999,IFERROR(VLOOKUP(U14OKMen[[#This Row],[CARD '#]],result0116[],3,FALSE),999))</f>
        <v>22</v>
      </c>
      <c r="L25" s="5">
        <f>VLOOKUP(U14OKMen[[#This Row],[LP0116]],PointsLookup[],2,FALSE)</f>
        <v>9</v>
      </c>
      <c r="M25" s="5">
        <f>IFERROR(VLOOKUP(U14OKMen[[#This Row],[CARD '#]],result0191[],4,FALSE),999)</f>
        <v>63</v>
      </c>
      <c r="N25" s="5">
        <f>IF(U14OKMen[[#This Row],[OP0191]]=999,999,IFERROR(VLOOKUP(U14OKMen[[#This Row],[CARD '#]],result0191[],3,FALSE),999))</f>
        <v>20</v>
      </c>
      <c r="O25" s="5">
        <f>VLOOKUP(U14OKMen[[#This Row],[LP0191]],PointsLookup[],2,FALSE)</f>
        <v>12</v>
      </c>
    </row>
    <row r="26" spans="1:15" x14ac:dyDescent="0.25">
      <c r="A26">
        <v>77744</v>
      </c>
      <c r="B26" t="s">
        <v>85</v>
      </c>
      <c r="C26" t="s">
        <v>86</v>
      </c>
      <c r="D26" t="s">
        <v>23</v>
      </c>
      <c r="E26" t="s">
        <v>17</v>
      </c>
      <c r="F26" t="s">
        <v>12</v>
      </c>
      <c r="G26" t="s">
        <v>13</v>
      </c>
      <c r="H26">
        <v>2001</v>
      </c>
      <c r="I26">
        <f>SUM(L26,O26)</f>
        <v>16</v>
      </c>
      <c r="J26" s="5">
        <f>IFERROR(VLOOKUP(U14OKMen[[#This Row],[CARD '#]],result0116[],4,FALSE),999)</f>
        <v>69</v>
      </c>
      <c r="K26" s="5">
        <f>IF(U14OKMen[[#This Row],[OP0116]]=999,999,IFERROR(VLOOKUP(U14OKMen[[#This Row],[CARD '#]],result0116[],3,FALSE),999))</f>
        <v>24</v>
      </c>
      <c r="L26" s="5">
        <f>VLOOKUP(U14OKMen[[#This Row],[LP0116]],PointsLookup[],2,FALSE)</f>
        <v>7</v>
      </c>
      <c r="M26" s="5">
        <f>IFERROR(VLOOKUP(U14OKMen[[#This Row],[CARD '#]],result0191[],4,FALSE),999)</f>
        <v>74</v>
      </c>
      <c r="N26" s="5">
        <f>IF(U14OKMen[[#This Row],[OP0191]]=999,999,IFERROR(VLOOKUP(U14OKMen[[#This Row],[CARD '#]],result0191[],3,FALSE),999))</f>
        <v>22</v>
      </c>
      <c r="O26" s="5">
        <f>VLOOKUP(U14OKMen[[#This Row],[LP0191]],PointsLookup[],2,FALSE)</f>
        <v>9</v>
      </c>
    </row>
    <row r="27" spans="1:15" x14ac:dyDescent="0.25">
      <c r="A27">
        <v>67748</v>
      </c>
      <c r="B27" t="s">
        <v>18</v>
      </c>
      <c r="C27" t="s">
        <v>19</v>
      </c>
      <c r="D27" t="s">
        <v>20</v>
      </c>
      <c r="E27" t="s">
        <v>17</v>
      </c>
      <c r="F27" t="s">
        <v>12</v>
      </c>
      <c r="G27" t="s">
        <v>13</v>
      </c>
      <c r="H27">
        <v>2001</v>
      </c>
      <c r="I27">
        <f>SUM(L27,O27)</f>
        <v>16</v>
      </c>
      <c r="J27" s="5">
        <f>IFERROR(VLOOKUP(U14OKMen[[#This Row],[CARD '#]],result0116[],4,FALSE),999)</f>
        <v>68</v>
      </c>
      <c r="K27" s="5">
        <f>IF(U14OKMen[[#This Row],[OP0116]]=999,999,IFERROR(VLOOKUP(U14OKMen[[#This Row],[CARD '#]],result0116[],3,FALSE),999))</f>
        <v>23</v>
      </c>
      <c r="L27" s="5">
        <f>VLOOKUP(U14OKMen[[#This Row],[LP0116]],PointsLookup[],2,FALSE)</f>
        <v>8</v>
      </c>
      <c r="M27" s="5">
        <f>IFERROR(VLOOKUP(U14OKMen[[#This Row],[CARD '#]],result0191[],4,FALSE),999)</f>
        <v>75</v>
      </c>
      <c r="N27" s="5">
        <f>IF(U14OKMen[[#This Row],[OP0191]]=999,999,IFERROR(VLOOKUP(U14OKMen[[#This Row],[CARD '#]],result0191[],3,FALSE),999))</f>
        <v>23</v>
      </c>
      <c r="O27" s="5">
        <f>VLOOKUP(U14OKMen[[#This Row],[LP0191]],PointsLookup[],2,FALSE)</f>
        <v>8</v>
      </c>
    </row>
    <row r="28" spans="1:15" x14ac:dyDescent="0.25">
      <c r="A28">
        <v>80178</v>
      </c>
      <c r="B28" t="s">
        <v>42</v>
      </c>
      <c r="C28" t="s">
        <v>43</v>
      </c>
      <c r="D28" t="s">
        <v>10</v>
      </c>
      <c r="E28" t="s">
        <v>11</v>
      </c>
      <c r="F28" t="s">
        <v>12</v>
      </c>
      <c r="G28" t="s">
        <v>13</v>
      </c>
      <c r="H28">
        <v>2001</v>
      </c>
      <c r="I28">
        <f>SUM(L28,O28)</f>
        <v>10</v>
      </c>
      <c r="J28" s="5">
        <f>IFERROR(VLOOKUP(U14OKMen[[#This Row],[CARD '#]],result0116[],4,FALSE),999)</f>
        <v>64</v>
      </c>
      <c r="K28" s="5">
        <f>IF(U14OKMen[[#This Row],[OP0116]]=999,999,IFERROR(VLOOKUP(U14OKMen[[#This Row],[CARD '#]],result0116[],3,FALSE),999))</f>
        <v>21</v>
      </c>
      <c r="L28" s="5">
        <f>VLOOKUP(U14OKMen[[#This Row],[LP0116]],PointsLookup[],2,FALSE)</f>
        <v>10</v>
      </c>
      <c r="M28" s="5">
        <f>IFERROR(VLOOKUP(U14OKMen[[#This Row],[CARD '#]],result0191[],4,FALSE),999)</f>
        <v>999</v>
      </c>
      <c r="N28" s="5">
        <f>IF(U14OKMen[[#This Row],[OP0191]]=999,999,IFERROR(VLOOKUP(U14OKMen[[#This Row],[CARD '#]],result0191[],3,FALSE),999))</f>
        <v>999</v>
      </c>
      <c r="O28" s="5">
        <f>VLOOKUP(U14OKMen[[#This Row],[LP0191]],PointsLookup[],2,FALSE)</f>
        <v>0</v>
      </c>
    </row>
    <row r="29" spans="1:15" x14ac:dyDescent="0.25">
      <c r="A29">
        <v>76637</v>
      </c>
      <c r="B29" t="s">
        <v>21</v>
      </c>
      <c r="C29" t="s">
        <v>22</v>
      </c>
      <c r="D29" t="s">
        <v>23</v>
      </c>
      <c r="E29" t="s">
        <v>24</v>
      </c>
      <c r="F29" t="s">
        <v>12</v>
      </c>
      <c r="G29" t="s">
        <v>13</v>
      </c>
      <c r="H29">
        <v>2000</v>
      </c>
      <c r="I29">
        <f>SUM(L29,O29)</f>
        <v>0</v>
      </c>
      <c r="J29" s="5">
        <f>IFERROR(VLOOKUP(U14OKMen[[#This Row],[CARD '#]],result0116[],4,FALSE),999)</f>
        <v>999</v>
      </c>
      <c r="K29" s="5">
        <f>IF(U14OKMen[[#This Row],[OP0116]]=999,999,IFERROR(VLOOKUP(U14OKMen[[#This Row],[CARD '#]],result0116[],3,FALSE),999))</f>
        <v>999</v>
      </c>
      <c r="L29" s="5">
        <f>VLOOKUP(U14OKMen[[#This Row],[LP0116]],PointsLookup[],2,FALSE)</f>
        <v>0</v>
      </c>
      <c r="M29" s="5">
        <f>IFERROR(VLOOKUP(U14OKMen[[#This Row],[CARD '#]],result0191[],4,FALSE),999)</f>
        <v>999</v>
      </c>
      <c r="N29" s="5">
        <f>IF(U14OKMen[[#This Row],[OP0191]]=999,999,IFERROR(VLOOKUP(U14OKMen[[#This Row],[CARD '#]],result0191[],3,FALSE),999))</f>
        <v>999</v>
      </c>
      <c r="O29" s="5">
        <f>VLOOKUP(U14OKMen[[#This Row],[LP0191]],PointsLookup[],2,FALSE)</f>
        <v>0</v>
      </c>
    </row>
    <row r="30" spans="1:15" x14ac:dyDescent="0.25">
      <c r="A30">
        <v>80196</v>
      </c>
      <c r="B30" t="s">
        <v>29</v>
      </c>
      <c r="C30" t="s">
        <v>30</v>
      </c>
      <c r="D30" t="s">
        <v>10</v>
      </c>
      <c r="E30" t="s">
        <v>11</v>
      </c>
      <c r="F30" t="s">
        <v>12</v>
      </c>
      <c r="G30" t="s">
        <v>13</v>
      </c>
      <c r="H30">
        <v>2001</v>
      </c>
      <c r="I30">
        <f>SUM(L30,O30)</f>
        <v>0</v>
      </c>
      <c r="J30" s="5">
        <f>IFERROR(VLOOKUP(U14OKMen[[#This Row],[CARD '#]],result0116[],4,FALSE),999)</f>
        <v>999</v>
      </c>
      <c r="K30" s="5">
        <f>IF(U14OKMen[[#This Row],[OP0116]]=999,999,IFERROR(VLOOKUP(U14OKMen[[#This Row],[CARD '#]],result0116[],3,FALSE),999))</f>
        <v>999</v>
      </c>
      <c r="L30" s="5">
        <f>VLOOKUP(U14OKMen[[#This Row],[LP0116]],PointsLookup[],2,FALSE)</f>
        <v>0</v>
      </c>
      <c r="M30" s="5">
        <f>IFERROR(VLOOKUP(U14OKMen[[#This Row],[CARD '#]],result0191[],4,FALSE),999)</f>
        <v>999</v>
      </c>
      <c r="N30" s="5">
        <f>IF(U14OKMen[[#This Row],[OP0191]]=999,999,IFERROR(VLOOKUP(U14OKMen[[#This Row],[CARD '#]],result0191[],3,FALSE),999))</f>
        <v>999</v>
      </c>
      <c r="O30" s="5">
        <f>VLOOKUP(U14OKMen[[#This Row],[LP0191]],PointsLookup[],2,FALSE)</f>
        <v>0</v>
      </c>
    </row>
    <row r="31" spans="1:15" x14ac:dyDescent="0.25">
      <c r="A31">
        <v>69137</v>
      </c>
      <c r="B31" t="s">
        <v>35</v>
      </c>
      <c r="C31" t="s">
        <v>36</v>
      </c>
      <c r="D31" t="s">
        <v>23</v>
      </c>
      <c r="E31" t="s">
        <v>24</v>
      </c>
      <c r="F31" t="s">
        <v>12</v>
      </c>
      <c r="G31" t="s">
        <v>13</v>
      </c>
      <c r="H31">
        <v>2001</v>
      </c>
      <c r="I31">
        <f>SUM(L31,O31)</f>
        <v>0</v>
      </c>
      <c r="J31" s="5">
        <f>IFERROR(VLOOKUP(U14OKMen[[#This Row],[CARD '#]],result0116[],4,FALSE),999)</f>
        <v>999</v>
      </c>
      <c r="K31" s="5">
        <f>IF(U14OKMen[[#This Row],[OP0116]]=999,999,IFERROR(VLOOKUP(U14OKMen[[#This Row],[CARD '#]],result0116[],3,FALSE),999))</f>
        <v>999</v>
      </c>
      <c r="L31" s="5">
        <f>VLOOKUP(U14OKMen[[#This Row],[LP0116]],PointsLookup[],2,FALSE)</f>
        <v>0</v>
      </c>
      <c r="M31" s="5">
        <f>IFERROR(VLOOKUP(U14OKMen[[#This Row],[CARD '#]],result0191[],4,FALSE),999)</f>
        <v>999</v>
      </c>
      <c r="N31" s="5">
        <f>IF(U14OKMen[[#This Row],[OP0191]]=999,999,IFERROR(VLOOKUP(U14OKMen[[#This Row],[CARD '#]],result0191[],3,FALSE),999))</f>
        <v>999</v>
      </c>
      <c r="O31" s="5">
        <f>VLOOKUP(U14OKMen[[#This Row],[LP0191]],PointsLookup[],2,FALSE)</f>
        <v>0</v>
      </c>
    </row>
    <row r="32" spans="1:15" x14ac:dyDescent="0.25">
      <c r="A32">
        <v>80208</v>
      </c>
      <c r="B32" t="s">
        <v>37</v>
      </c>
      <c r="C32" t="s">
        <v>38</v>
      </c>
      <c r="D32" t="s">
        <v>16</v>
      </c>
      <c r="E32" t="s">
        <v>39</v>
      </c>
      <c r="F32" t="s">
        <v>12</v>
      </c>
      <c r="G32" t="s">
        <v>13</v>
      </c>
      <c r="H32">
        <v>2001</v>
      </c>
      <c r="I32">
        <f>SUM(L32,O32)</f>
        <v>0</v>
      </c>
      <c r="J32" s="5">
        <f>IFERROR(VLOOKUP(U14OKMen[[#This Row],[CARD '#]],result0116[],4,FALSE),999)</f>
        <v>999</v>
      </c>
      <c r="K32" s="5">
        <f>IF(U14OKMen[[#This Row],[OP0116]]=999,999,IFERROR(VLOOKUP(U14OKMen[[#This Row],[CARD '#]],result0116[],3,FALSE),999))</f>
        <v>999</v>
      </c>
      <c r="L32" s="5">
        <f>VLOOKUP(U14OKMen[[#This Row],[LP0116]],PointsLookup[],2,FALSE)</f>
        <v>0</v>
      </c>
      <c r="M32" s="5">
        <f>IFERROR(VLOOKUP(U14OKMen[[#This Row],[CARD '#]],result0191[],4,FALSE),999)</f>
        <v>999</v>
      </c>
      <c r="N32" s="5">
        <f>IF(U14OKMen[[#This Row],[OP0191]]=999,999,IFERROR(VLOOKUP(U14OKMen[[#This Row],[CARD '#]],result0191[],3,FALSE),999))</f>
        <v>999</v>
      </c>
      <c r="O32" s="5">
        <f>VLOOKUP(U14OKMen[[#This Row],[LP0191]],PointsLookup[],2,FALSE)</f>
        <v>0</v>
      </c>
    </row>
    <row r="33" spans="1:15" x14ac:dyDescent="0.25">
      <c r="A33">
        <v>74233</v>
      </c>
      <c r="B33" t="s">
        <v>40</v>
      </c>
      <c r="C33" t="s">
        <v>41</v>
      </c>
      <c r="D33" t="s">
        <v>20</v>
      </c>
      <c r="E33" t="s">
        <v>17</v>
      </c>
      <c r="F33" t="s">
        <v>12</v>
      </c>
      <c r="G33" t="s">
        <v>13</v>
      </c>
      <c r="H33">
        <v>2000</v>
      </c>
      <c r="I33">
        <f>SUM(L33,O33)</f>
        <v>0</v>
      </c>
      <c r="J33" s="5">
        <f>IFERROR(VLOOKUP(U14OKMen[[#This Row],[CARD '#]],result0116[],4,FALSE),999)</f>
        <v>999</v>
      </c>
      <c r="K33" s="5">
        <f>IF(U14OKMen[[#This Row],[OP0116]]=999,999,IFERROR(VLOOKUP(U14OKMen[[#This Row],[CARD '#]],result0116[],3,FALSE),999))</f>
        <v>999</v>
      </c>
      <c r="L33" s="5">
        <f>VLOOKUP(U14OKMen[[#This Row],[LP0116]],PointsLookup[],2,FALSE)</f>
        <v>0</v>
      </c>
      <c r="M33" s="5">
        <f>IFERROR(VLOOKUP(U14OKMen[[#This Row],[CARD '#]],result0191[],4,FALSE),999)</f>
        <v>999</v>
      </c>
      <c r="N33" s="5">
        <f>IF(U14OKMen[[#This Row],[OP0191]]=999,999,IFERROR(VLOOKUP(U14OKMen[[#This Row],[CARD '#]],result0191[],3,FALSE),999))</f>
        <v>999</v>
      </c>
      <c r="O33" s="5">
        <f>VLOOKUP(U14OKMen[[#This Row],[LP0191]],PointsLookup[],2,FALSE)</f>
        <v>0</v>
      </c>
    </row>
    <row r="34" spans="1:15" x14ac:dyDescent="0.25">
      <c r="A34">
        <v>80183</v>
      </c>
      <c r="B34" t="s">
        <v>54</v>
      </c>
      <c r="C34" t="s">
        <v>55</v>
      </c>
      <c r="D34" t="s">
        <v>56</v>
      </c>
      <c r="E34" t="s">
        <v>57</v>
      </c>
      <c r="F34" t="s">
        <v>12</v>
      </c>
      <c r="G34" t="s">
        <v>13</v>
      </c>
      <c r="H34">
        <v>2001</v>
      </c>
      <c r="I34">
        <f>SUM(L34,O34)</f>
        <v>0</v>
      </c>
      <c r="J34" s="5">
        <f>IFERROR(VLOOKUP(U14OKMen[[#This Row],[CARD '#]],result0116[],4,FALSE),999)</f>
        <v>999</v>
      </c>
      <c r="K34" s="5">
        <f>IF(U14OKMen[[#This Row],[OP0116]]=999,999,IFERROR(VLOOKUP(U14OKMen[[#This Row],[CARD '#]],result0116[],3,FALSE),999))</f>
        <v>999</v>
      </c>
      <c r="L34" s="5">
        <f>VLOOKUP(U14OKMen[[#This Row],[LP0116]],PointsLookup[],2,FALSE)</f>
        <v>0</v>
      </c>
      <c r="M34" s="5">
        <f>IFERROR(VLOOKUP(U14OKMen[[#This Row],[CARD '#]],result0191[],4,FALSE),999)</f>
        <v>999</v>
      </c>
      <c r="N34" s="5">
        <f>IF(U14OKMen[[#This Row],[OP0191]]=999,999,IFERROR(VLOOKUP(U14OKMen[[#This Row],[CARD '#]],result0191[],3,FALSE),999))</f>
        <v>999</v>
      </c>
      <c r="O34" s="5">
        <f>VLOOKUP(U14OKMen[[#This Row],[LP0191]],PointsLookup[],2,FALSE)</f>
        <v>0</v>
      </c>
    </row>
    <row r="35" spans="1:15" x14ac:dyDescent="0.25">
      <c r="A35">
        <v>68399</v>
      </c>
      <c r="B35" t="s">
        <v>18</v>
      </c>
      <c r="C35" t="s">
        <v>60</v>
      </c>
      <c r="D35" t="s">
        <v>20</v>
      </c>
      <c r="E35" t="s">
        <v>17</v>
      </c>
      <c r="F35" t="s">
        <v>12</v>
      </c>
      <c r="G35" t="s">
        <v>13</v>
      </c>
      <c r="H35">
        <v>2000</v>
      </c>
      <c r="I35">
        <f>SUM(L35,O35)</f>
        <v>0</v>
      </c>
      <c r="J35" s="5">
        <f>IFERROR(VLOOKUP(U14OKMen[[#This Row],[CARD '#]],result0116[],4,FALSE),999)</f>
        <v>999</v>
      </c>
      <c r="K35" s="5">
        <f>IF(U14OKMen[[#This Row],[OP0116]]=999,999,IFERROR(VLOOKUP(U14OKMen[[#This Row],[CARD '#]],result0116[],3,FALSE),999))</f>
        <v>999</v>
      </c>
      <c r="L35" s="5">
        <f>VLOOKUP(U14OKMen[[#This Row],[LP0116]],PointsLookup[],2,FALSE)</f>
        <v>0</v>
      </c>
      <c r="M35" s="5">
        <f>IFERROR(VLOOKUP(U14OKMen[[#This Row],[CARD '#]],result0191[],4,FALSE),999)</f>
        <v>999</v>
      </c>
      <c r="N35" s="5">
        <f>IF(U14OKMen[[#This Row],[OP0191]]=999,999,IFERROR(VLOOKUP(U14OKMen[[#This Row],[CARD '#]],result0191[],3,FALSE),999))</f>
        <v>999</v>
      </c>
      <c r="O35" s="5">
        <f>VLOOKUP(U14OKMen[[#This Row],[LP0191]],PointsLookup[],2,FALSE)</f>
        <v>0</v>
      </c>
    </row>
    <row r="36" spans="1:15" x14ac:dyDescent="0.25">
      <c r="A36">
        <v>68457</v>
      </c>
      <c r="B36" t="s">
        <v>64</v>
      </c>
      <c r="C36" t="s">
        <v>65</v>
      </c>
      <c r="D36" t="s">
        <v>20</v>
      </c>
      <c r="E36" t="s">
        <v>17</v>
      </c>
      <c r="F36" t="s">
        <v>12</v>
      </c>
      <c r="G36" t="s">
        <v>13</v>
      </c>
      <c r="H36">
        <v>2000</v>
      </c>
      <c r="I36">
        <f>SUM(L36,O36)</f>
        <v>0</v>
      </c>
      <c r="J36" s="5">
        <f>IFERROR(VLOOKUP(U14OKMen[[#This Row],[CARD '#]],result0116[],4,FALSE),999)</f>
        <v>999</v>
      </c>
      <c r="K36" s="5">
        <f>IF(U14OKMen[[#This Row],[OP0116]]=999,999,IFERROR(VLOOKUP(U14OKMen[[#This Row],[CARD '#]],result0116[],3,FALSE),999))</f>
        <v>999</v>
      </c>
      <c r="L36" s="5">
        <f>VLOOKUP(U14OKMen[[#This Row],[LP0116]],PointsLookup[],2,FALSE)</f>
        <v>0</v>
      </c>
      <c r="M36" s="5">
        <f>IFERROR(VLOOKUP(U14OKMen[[#This Row],[CARD '#]],result0191[],4,FALSE),999)</f>
        <v>999</v>
      </c>
      <c r="N36" s="5">
        <f>IF(U14OKMen[[#This Row],[OP0191]]=999,999,IFERROR(VLOOKUP(U14OKMen[[#This Row],[CARD '#]],result0191[],3,FALSE),999))</f>
        <v>999</v>
      </c>
      <c r="O36" s="5">
        <f>VLOOKUP(U14OKMen[[#This Row],[LP0191]],PointsLookup[],2,FALSE)</f>
        <v>0</v>
      </c>
    </row>
    <row r="37" spans="1:15" x14ac:dyDescent="0.25">
      <c r="A37">
        <v>80280</v>
      </c>
      <c r="B37" t="s">
        <v>72</v>
      </c>
      <c r="C37" t="s">
        <v>73</v>
      </c>
      <c r="D37" t="s">
        <v>20</v>
      </c>
      <c r="E37" t="s">
        <v>74</v>
      </c>
      <c r="F37" t="s">
        <v>12</v>
      </c>
      <c r="G37" t="s">
        <v>13</v>
      </c>
      <c r="H37">
        <v>2001</v>
      </c>
      <c r="I37">
        <f>SUM(L37,O37)</f>
        <v>0</v>
      </c>
      <c r="J37" s="5">
        <f>IFERROR(VLOOKUP(U14OKMen[[#This Row],[CARD '#]],result0116[],4,FALSE),999)</f>
        <v>999</v>
      </c>
      <c r="K37" s="5">
        <f>IF(U14OKMen[[#This Row],[OP0116]]=999,999,IFERROR(VLOOKUP(U14OKMen[[#This Row],[CARD '#]],result0116[],3,FALSE),999))</f>
        <v>999</v>
      </c>
      <c r="L37" s="5">
        <f>VLOOKUP(U14OKMen[[#This Row],[LP0116]],PointsLookup[],2,FALSE)</f>
        <v>0</v>
      </c>
      <c r="M37" s="5">
        <f>IFERROR(VLOOKUP(U14OKMen[[#This Row],[CARD '#]],result0191[],4,FALSE),999)</f>
        <v>999</v>
      </c>
      <c r="N37" s="5">
        <f>IF(U14OKMen[[#This Row],[OP0191]]=999,999,IFERROR(VLOOKUP(U14OKMen[[#This Row],[CARD '#]],result0191[],3,FALSE),999))</f>
        <v>999</v>
      </c>
      <c r="O37" s="5">
        <f>VLOOKUP(U14OKMen[[#This Row],[LP0191]],PointsLookup[],2,FALSE)</f>
        <v>0</v>
      </c>
    </row>
    <row r="38" spans="1:15" x14ac:dyDescent="0.25">
      <c r="A38">
        <v>68826</v>
      </c>
      <c r="B38" t="s">
        <v>78</v>
      </c>
      <c r="C38" t="s">
        <v>79</v>
      </c>
      <c r="D38" t="s">
        <v>23</v>
      </c>
      <c r="E38" t="s">
        <v>51</v>
      </c>
      <c r="F38" t="s">
        <v>12</v>
      </c>
      <c r="G38" t="s">
        <v>13</v>
      </c>
      <c r="H38">
        <v>2001</v>
      </c>
      <c r="I38">
        <f>SUM(L38,O38)</f>
        <v>0</v>
      </c>
      <c r="J38" s="5">
        <f>IFERROR(VLOOKUP(U14OKMen[[#This Row],[CARD '#]],result0116[],4,FALSE),999)</f>
        <v>999</v>
      </c>
      <c r="K38" s="5">
        <f>IF(U14OKMen[[#This Row],[OP0116]]=999,999,IFERROR(VLOOKUP(U14OKMen[[#This Row],[CARD '#]],result0116[],3,FALSE),999))</f>
        <v>999</v>
      </c>
      <c r="L38" s="5">
        <f>VLOOKUP(U14OKMen[[#This Row],[LP0116]],PointsLookup[],2,FALSE)</f>
        <v>0</v>
      </c>
      <c r="M38" s="5">
        <f>IFERROR(VLOOKUP(U14OKMen[[#This Row],[CARD '#]],result0191[],4,FALSE),999)</f>
        <v>999</v>
      </c>
      <c r="N38" s="5">
        <f>IF(U14OKMen[[#This Row],[OP0191]]=999,999,IFERROR(VLOOKUP(U14OKMen[[#This Row],[CARD '#]],result0191[],3,FALSE),999))</f>
        <v>999</v>
      </c>
      <c r="O38" s="5">
        <f>VLOOKUP(U14OKMen[[#This Row],[LP0191]],PointsLookup[],2,FALSE)</f>
        <v>0</v>
      </c>
    </row>
    <row r="39" spans="1:15" x14ac:dyDescent="0.25">
      <c r="A39">
        <v>80239</v>
      </c>
      <c r="B39" t="s">
        <v>80</v>
      </c>
      <c r="C39" t="s">
        <v>81</v>
      </c>
      <c r="D39" t="s">
        <v>16</v>
      </c>
      <c r="E39" t="s">
        <v>82</v>
      </c>
      <c r="F39" t="s">
        <v>12</v>
      </c>
      <c r="G39" t="s">
        <v>13</v>
      </c>
      <c r="H39">
        <v>2001</v>
      </c>
      <c r="I39">
        <f>SUM(L39,O39)</f>
        <v>0</v>
      </c>
      <c r="J39" s="5">
        <f>IFERROR(VLOOKUP(U14OKMen[[#This Row],[CARD '#]],result0116[],4,FALSE),999)</f>
        <v>999</v>
      </c>
      <c r="K39" s="5">
        <f>IF(U14OKMen[[#This Row],[OP0116]]=999,999,IFERROR(VLOOKUP(U14OKMen[[#This Row],[CARD '#]],result0116[],3,FALSE),999))</f>
        <v>999</v>
      </c>
      <c r="L39" s="5">
        <f>VLOOKUP(U14OKMen[[#This Row],[LP0116]],PointsLookup[],2,FALSE)</f>
        <v>0</v>
      </c>
      <c r="M39" s="5">
        <f>IFERROR(VLOOKUP(U14OKMen[[#This Row],[CARD '#]],result0191[],4,FALSE),999)</f>
        <v>999</v>
      </c>
      <c r="N39" s="5">
        <f>IF(U14OKMen[[#This Row],[OP0191]]=999,999,IFERROR(VLOOKUP(U14OKMen[[#This Row],[CARD '#]],result0191[],3,FALSE),999))</f>
        <v>999</v>
      </c>
      <c r="O39" s="5">
        <f>VLOOKUP(U14OKMen[[#This Row],[LP0191]],PointsLookup[],2,FALSE)</f>
        <v>0</v>
      </c>
    </row>
    <row r="40" spans="1:15" x14ac:dyDescent="0.25">
      <c r="A40">
        <v>68990</v>
      </c>
      <c r="B40" t="s">
        <v>87</v>
      </c>
      <c r="C40" t="s">
        <v>88</v>
      </c>
      <c r="D40" t="s">
        <v>20</v>
      </c>
      <c r="E40" t="s">
        <v>17</v>
      </c>
      <c r="F40" t="s">
        <v>12</v>
      </c>
      <c r="G40" t="s">
        <v>13</v>
      </c>
      <c r="H40">
        <v>2000</v>
      </c>
      <c r="I40">
        <f>SUM(L40,O40)</f>
        <v>0</v>
      </c>
      <c r="J40" s="5">
        <f>IFERROR(VLOOKUP(U14OKMen[[#This Row],[CARD '#]],result0116[],4,FALSE),999)</f>
        <v>999</v>
      </c>
      <c r="K40" s="5">
        <f>IF(U14OKMen[[#This Row],[OP0116]]=999,999,IFERROR(VLOOKUP(U14OKMen[[#This Row],[CARD '#]],result0116[],3,FALSE),999))</f>
        <v>999</v>
      </c>
      <c r="L40" s="5">
        <f>VLOOKUP(U14OKMen[[#This Row],[LP0116]],PointsLookup[],2,FALSE)</f>
        <v>0</v>
      </c>
      <c r="M40" s="5">
        <f>IFERROR(VLOOKUP(U14OKMen[[#This Row],[CARD '#]],result0191[],4,FALSE),999)</f>
        <v>999</v>
      </c>
      <c r="N40" s="5">
        <f>IF(U14OKMen[[#This Row],[OP0191]]=999,999,IFERROR(VLOOKUP(U14OKMen[[#This Row],[CARD '#]],result0191[],3,FALSE),999))</f>
        <v>999</v>
      </c>
      <c r="O40" s="5">
        <f>VLOOKUP(U14OKMen[[#This Row],[LP0191]],PointsLookup[],2,FALSE)</f>
        <v>0</v>
      </c>
    </row>
    <row r="41" spans="1:15" x14ac:dyDescent="0.25">
      <c r="A41">
        <v>69095</v>
      </c>
      <c r="B41" t="s">
        <v>96</v>
      </c>
      <c r="C41" t="s">
        <v>97</v>
      </c>
      <c r="D41" t="s">
        <v>20</v>
      </c>
      <c r="E41" t="s">
        <v>17</v>
      </c>
      <c r="F41" t="s">
        <v>12</v>
      </c>
      <c r="G41" t="s">
        <v>13</v>
      </c>
      <c r="H41">
        <v>2000</v>
      </c>
      <c r="I41">
        <f>SUM(L41,O41)</f>
        <v>0</v>
      </c>
      <c r="J41" s="5">
        <f>IFERROR(VLOOKUP(U14OKMen[[#This Row],[CARD '#]],result0116[],4,FALSE),999)</f>
        <v>999</v>
      </c>
      <c r="K41" s="5">
        <f>IF(U14OKMen[[#This Row],[OP0116]]=999,999,IFERROR(VLOOKUP(U14OKMen[[#This Row],[CARD '#]],result0116[],3,FALSE),999))</f>
        <v>999</v>
      </c>
      <c r="L41" s="5">
        <f>VLOOKUP(U14OKMen[[#This Row],[LP0116]],PointsLookup[],2,FALSE)</f>
        <v>0</v>
      </c>
      <c r="M41" s="5">
        <f>IFERROR(VLOOKUP(U14OKMen[[#This Row],[CARD '#]],result0191[],4,FALSE),999)</f>
        <v>999</v>
      </c>
      <c r="N41" s="5">
        <f>IF(U14OKMen[[#This Row],[OP0191]]=999,999,IFERROR(VLOOKUP(U14OKMen[[#This Row],[CARD '#]],result0191[],3,FALSE),999))</f>
        <v>999</v>
      </c>
      <c r="O41" s="5">
        <f>VLOOKUP(U14OKMen[[#This Row],[LP0191]],PointsLookup[],2,FALSE)</f>
        <v>0</v>
      </c>
    </row>
  </sheetData>
  <mergeCells count="2">
    <mergeCell ref="J2:L2"/>
    <mergeCell ref="M2:O2"/>
  </mergeCells>
  <conditionalFormatting sqref="J5:O41">
    <cfRule type="cellIs" dxfId="2" priority="1" operator="equal">
      <formula>999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tabSelected="1" workbookViewId="0">
      <selection activeCell="A153" sqref="A153"/>
    </sheetView>
  </sheetViews>
  <sheetFormatPr defaultRowHeight="15" x14ac:dyDescent="0.25"/>
  <cols>
    <col min="1" max="1" width="9.5703125" customWidth="1"/>
  </cols>
  <sheetData>
    <row r="1" spans="1:2" x14ac:dyDescent="0.25">
      <c r="A1" s="9" t="s">
        <v>243</v>
      </c>
      <c r="B1" s="10"/>
    </row>
    <row r="2" spans="1:2" x14ac:dyDescent="0.25">
      <c r="A2" s="11" t="s">
        <v>244</v>
      </c>
      <c r="B2" s="11" t="s">
        <v>108</v>
      </c>
    </row>
    <row r="3" spans="1:2" x14ac:dyDescent="0.25">
      <c r="A3" s="12">
        <v>0</v>
      </c>
      <c r="B3" s="12">
        <v>0</v>
      </c>
    </row>
    <row r="4" spans="1:2" x14ac:dyDescent="0.25">
      <c r="A4" s="13">
        <v>1</v>
      </c>
      <c r="B4" s="13">
        <v>100</v>
      </c>
    </row>
    <row r="5" spans="1:2" x14ac:dyDescent="0.25">
      <c r="A5" s="13">
        <v>2</v>
      </c>
      <c r="B5" s="13">
        <v>80</v>
      </c>
    </row>
    <row r="6" spans="1:2" x14ac:dyDescent="0.25">
      <c r="A6" s="13">
        <v>3</v>
      </c>
      <c r="B6" s="13">
        <v>60</v>
      </c>
    </row>
    <row r="7" spans="1:2" x14ac:dyDescent="0.25">
      <c r="A7" s="13">
        <v>4</v>
      </c>
      <c r="B7" s="13">
        <v>55</v>
      </c>
    </row>
    <row r="8" spans="1:2" x14ac:dyDescent="0.25">
      <c r="A8" s="13">
        <v>5</v>
      </c>
      <c r="B8" s="13">
        <v>51</v>
      </c>
    </row>
    <row r="9" spans="1:2" x14ac:dyDescent="0.25">
      <c r="A9" s="13">
        <v>6</v>
      </c>
      <c r="B9" s="13">
        <v>47</v>
      </c>
    </row>
    <row r="10" spans="1:2" x14ac:dyDescent="0.25">
      <c r="A10" s="13">
        <v>7</v>
      </c>
      <c r="B10" s="13">
        <v>43</v>
      </c>
    </row>
    <row r="11" spans="1:2" x14ac:dyDescent="0.25">
      <c r="A11" s="13">
        <v>8</v>
      </c>
      <c r="B11" s="13">
        <v>40</v>
      </c>
    </row>
    <row r="12" spans="1:2" x14ac:dyDescent="0.25">
      <c r="A12" s="13">
        <v>9</v>
      </c>
      <c r="B12" s="13">
        <v>37</v>
      </c>
    </row>
    <row r="13" spans="1:2" x14ac:dyDescent="0.25">
      <c r="A13" s="13">
        <v>10</v>
      </c>
      <c r="B13" s="13">
        <v>34</v>
      </c>
    </row>
    <row r="14" spans="1:2" x14ac:dyDescent="0.25">
      <c r="A14" s="13">
        <v>11</v>
      </c>
      <c r="B14" s="13">
        <v>31</v>
      </c>
    </row>
    <row r="15" spans="1:2" x14ac:dyDescent="0.25">
      <c r="A15" s="13">
        <v>12</v>
      </c>
      <c r="B15" s="13">
        <v>28</v>
      </c>
    </row>
    <row r="16" spans="1:2" x14ac:dyDescent="0.25">
      <c r="A16" s="13">
        <v>13</v>
      </c>
      <c r="B16" s="13">
        <v>26</v>
      </c>
    </row>
    <row r="17" spans="1:2" x14ac:dyDescent="0.25">
      <c r="A17" s="13">
        <v>14</v>
      </c>
      <c r="B17" s="13">
        <v>24</v>
      </c>
    </row>
    <row r="18" spans="1:2" x14ac:dyDescent="0.25">
      <c r="A18" s="13">
        <v>15</v>
      </c>
      <c r="B18" s="13">
        <v>22</v>
      </c>
    </row>
    <row r="19" spans="1:2" x14ac:dyDescent="0.25">
      <c r="A19" s="13">
        <v>16</v>
      </c>
      <c r="B19" s="13">
        <v>20</v>
      </c>
    </row>
    <row r="20" spans="1:2" x14ac:dyDescent="0.25">
      <c r="A20" s="13">
        <v>17</v>
      </c>
      <c r="B20" s="13">
        <v>18</v>
      </c>
    </row>
    <row r="21" spans="1:2" x14ac:dyDescent="0.25">
      <c r="A21" s="13">
        <v>18</v>
      </c>
      <c r="B21" s="13">
        <v>16</v>
      </c>
    </row>
    <row r="22" spans="1:2" x14ac:dyDescent="0.25">
      <c r="A22" s="13">
        <v>19</v>
      </c>
      <c r="B22" s="13">
        <v>14</v>
      </c>
    </row>
    <row r="23" spans="1:2" x14ac:dyDescent="0.25">
      <c r="A23" s="13">
        <v>20</v>
      </c>
      <c r="B23" s="13">
        <v>12</v>
      </c>
    </row>
    <row r="24" spans="1:2" x14ac:dyDescent="0.25">
      <c r="A24" s="13">
        <v>21</v>
      </c>
      <c r="B24" s="13">
        <v>10</v>
      </c>
    </row>
    <row r="25" spans="1:2" x14ac:dyDescent="0.25">
      <c r="A25" s="13">
        <v>22</v>
      </c>
      <c r="B25" s="13">
        <v>9</v>
      </c>
    </row>
    <row r="26" spans="1:2" x14ac:dyDescent="0.25">
      <c r="A26" s="13">
        <v>23</v>
      </c>
      <c r="B26" s="13">
        <v>8</v>
      </c>
    </row>
    <row r="27" spans="1:2" x14ac:dyDescent="0.25">
      <c r="A27" s="13">
        <v>24</v>
      </c>
      <c r="B27" s="13">
        <v>7</v>
      </c>
    </row>
    <row r="28" spans="1:2" x14ac:dyDescent="0.25">
      <c r="A28" s="13">
        <v>25</v>
      </c>
      <c r="B28" s="13">
        <v>6</v>
      </c>
    </row>
    <row r="29" spans="1:2" x14ac:dyDescent="0.25">
      <c r="A29" s="13">
        <v>26</v>
      </c>
      <c r="B29" s="13">
        <v>5</v>
      </c>
    </row>
    <row r="30" spans="1:2" x14ac:dyDescent="0.25">
      <c r="A30" s="13">
        <v>27</v>
      </c>
      <c r="B30" s="13">
        <v>4</v>
      </c>
    </row>
    <row r="31" spans="1:2" x14ac:dyDescent="0.25">
      <c r="A31" s="13">
        <v>28</v>
      </c>
      <c r="B31" s="13">
        <v>3</v>
      </c>
    </row>
    <row r="32" spans="1:2" x14ac:dyDescent="0.25">
      <c r="A32" s="13">
        <v>29</v>
      </c>
      <c r="B32" s="13">
        <v>2</v>
      </c>
    </row>
    <row r="33" spans="1:2" x14ac:dyDescent="0.25">
      <c r="A33" s="13">
        <v>30</v>
      </c>
      <c r="B33" s="13">
        <v>1</v>
      </c>
    </row>
    <row r="34" spans="1:2" x14ac:dyDescent="0.25">
      <c r="A34" s="13">
        <v>31</v>
      </c>
      <c r="B34" s="12">
        <v>0</v>
      </c>
    </row>
    <row r="35" spans="1:2" x14ac:dyDescent="0.25">
      <c r="A35" s="13">
        <v>32</v>
      </c>
      <c r="B35" s="12">
        <v>0</v>
      </c>
    </row>
    <row r="36" spans="1:2" x14ac:dyDescent="0.25">
      <c r="A36" s="13">
        <v>33</v>
      </c>
      <c r="B36" s="12">
        <v>0</v>
      </c>
    </row>
    <row r="37" spans="1:2" x14ac:dyDescent="0.25">
      <c r="A37" s="13">
        <v>34</v>
      </c>
      <c r="B37" s="12">
        <v>0</v>
      </c>
    </row>
    <row r="38" spans="1:2" x14ac:dyDescent="0.25">
      <c r="A38" s="13">
        <v>35</v>
      </c>
      <c r="B38" s="12">
        <v>0</v>
      </c>
    </row>
    <row r="39" spans="1:2" x14ac:dyDescent="0.25">
      <c r="A39" s="13">
        <v>36</v>
      </c>
      <c r="B39" s="12">
        <v>0</v>
      </c>
    </row>
    <row r="40" spans="1:2" x14ac:dyDescent="0.25">
      <c r="A40" s="13">
        <v>37</v>
      </c>
      <c r="B40" s="12">
        <v>0</v>
      </c>
    </row>
    <row r="41" spans="1:2" x14ac:dyDescent="0.25">
      <c r="A41" s="13">
        <v>38</v>
      </c>
      <c r="B41" s="12">
        <v>0</v>
      </c>
    </row>
    <row r="42" spans="1:2" x14ac:dyDescent="0.25">
      <c r="A42" s="13">
        <v>39</v>
      </c>
      <c r="B42" s="12">
        <v>0</v>
      </c>
    </row>
    <row r="43" spans="1:2" x14ac:dyDescent="0.25">
      <c r="A43" s="13">
        <v>40</v>
      </c>
      <c r="B43" s="12">
        <v>0</v>
      </c>
    </row>
    <row r="44" spans="1:2" x14ac:dyDescent="0.25">
      <c r="A44" s="13">
        <v>41</v>
      </c>
      <c r="B44" s="12">
        <v>0</v>
      </c>
    </row>
    <row r="45" spans="1:2" x14ac:dyDescent="0.25">
      <c r="A45" s="13">
        <v>42</v>
      </c>
      <c r="B45" s="12">
        <v>0</v>
      </c>
    </row>
    <row r="46" spans="1:2" x14ac:dyDescent="0.25">
      <c r="A46" s="13">
        <v>43</v>
      </c>
      <c r="B46" s="12">
        <v>0</v>
      </c>
    </row>
    <row r="47" spans="1:2" x14ac:dyDescent="0.25">
      <c r="A47" s="13">
        <v>44</v>
      </c>
      <c r="B47" s="12">
        <v>0</v>
      </c>
    </row>
    <row r="48" spans="1:2" x14ac:dyDescent="0.25">
      <c r="A48" s="13">
        <v>45</v>
      </c>
      <c r="B48" s="12">
        <v>0</v>
      </c>
    </row>
    <row r="49" spans="1:2" x14ac:dyDescent="0.25">
      <c r="A49" s="13">
        <v>46</v>
      </c>
      <c r="B49" s="12">
        <v>0</v>
      </c>
    </row>
    <row r="50" spans="1:2" x14ac:dyDescent="0.25">
      <c r="A50" s="13">
        <v>47</v>
      </c>
      <c r="B50" s="12">
        <v>0</v>
      </c>
    </row>
    <row r="51" spans="1:2" x14ac:dyDescent="0.25">
      <c r="A51" s="13">
        <v>48</v>
      </c>
      <c r="B51" s="12">
        <v>0</v>
      </c>
    </row>
    <row r="52" spans="1:2" x14ac:dyDescent="0.25">
      <c r="A52" s="13">
        <v>49</v>
      </c>
      <c r="B52" s="12">
        <v>0</v>
      </c>
    </row>
    <row r="53" spans="1:2" x14ac:dyDescent="0.25">
      <c r="A53" s="13">
        <v>50</v>
      </c>
      <c r="B53" s="12">
        <v>0</v>
      </c>
    </row>
    <row r="54" spans="1:2" x14ac:dyDescent="0.25">
      <c r="A54" s="13">
        <v>51</v>
      </c>
      <c r="B54" s="12">
        <v>0</v>
      </c>
    </row>
    <row r="55" spans="1:2" x14ac:dyDescent="0.25">
      <c r="A55" s="13">
        <v>52</v>
      </c>
      <c r="B55" s="12">
        <v>0</v>
      </c>
    </row>
    <row r="56" spans="1:2" x14ac:dyDescent="0.25">
      <c r="A56" s="13">
        <v>53</v>
      </c>
      <c r="B56" s="12">
        <v>0</v>
      </c>
    </row>
    <row r="57" spans="1:2" x14ac:dyDescent="0.25">
      <c r="A57" s="13">
        <v>54</v>
      </c>
      <c r="B57" s="12">
        <v>0</v>
      </c>
    </row>
    <row r="58" spans="1:2" x14ac:dyDescent="0.25">
      <c r="A58" s="13">
        <v>55</v>
      </c>
      <c r="B58" s="12">
        <v>0</v>
      </c>
    </row>
    <row r="59" spans="1:2" x14ac:dyDescent="0.25">
      <c r="A59" s="13">
        <v>56</v>
      </c>
      <c r="B59" s="12">
        <v>0</v>
      </c>
    </row>
    <row r="60" spans="1:2" x14ac:dyDescent="0.25">
      <c r="A60" s="13">
        <v>57</v>
      </c>
      <c r="B60" s="12">
        <v>0</v>
      </c>
    </row>
    <row r="61" spans="1:2" x14ac:dyDescent="0.25">
      <c r="A61" s="13">
        <v>58</v>
      </c>
      <c r="B61" s="12">
        <v>0</v>
      </c>
    </row>
    <row r="62" spans="1:2" x14ac:dyDescent="0.25">
      <c r="A62" s="13">
        <v>59</v>
      </c>
      <c r="B62" s="12">
        <v>0</v>
      </c>
    </row>
    <row r="63" spans="1:2" x14ac:dyDescent="0.25">
      <c r="A63" s="13">
        <v>60</v>
      </c>
      <c r="B63" s="12">
        <v>0</v>
      </c>
    </row>
    <row r="64" spans="1:2" x14ac:dyDescent="0.25">
      <c r="A64" s="13">
        <v>61</v>
      </c>
      <c r="B64" s="12">
        <v>0</v>
      </c>
    </row>
    <row r="65" spans="1:2" x14ac:dyDescent="0.25">
      <c r="A65" s="13">
        <v>62</v>
      </c>
      <c r="B65" s="12">
        <v>0</v>
      </c>
    </row>
    <row r="66" spans="1:2" x14ac:dyDescent="0.25">
      <c r="A66" s="13">
        <v>63</v>
      </c>
      <c r="B66" s="12">
        <v>0</v>
      </c>
    </row>
    <row r="67" spans="1:2" x14ac:dyDescent="0.25">
      <c r="A67" s="13">
        <v>64</v>
      </c>
      <c r="B67" s="12">
        <v>0</v>
      </c>
    </row>
    <row r="68" spans="1:2" x14ac:dyDescent="0.25">
      <c r="A68" s="13">
        <v>65</v>
      </c>
      <c r="B68" s="12">
        <v>0</v>
      </c>
    </row>
    <row r="69" spans="1:2" x14ac:dyDescent="0.25">
      <c r="A69" s="13">
        <v>66</v>
      </c>
      <c r="B69" s="12">
        <v>0</v>
      </c>
    </row>
    <row r="70" spans="1:2" x14ac:dyDescent="0.25">
      <c r="A70" s="13">
        <v>67</v>
      </c>
      <c r="B70" s="12">
        <v>0</v>
      </c>
    </row>
    <row r="71" spans="1:2" x14ac:dyDescent="0.25">
      <c r="A71" s="13">
        <v>68</v>
      </c>
      <c r="B71" s="12">
        <v>0</v>
      </c>
    </row>
    <row r="72" spans="1:2" x14ac:dyDescent="0.25">
      <c r="A72" s="13">
        <v>69</v>
      </c>
      <c r="B72" s="12">
        <v>0</v>
      </c>
    </row>
    <row r="73" spans="1:2" x14ac:dyDescent="0.25">
      <c r="A73" s="13">
        <v>70</v>
      </c>
      <c r="B73" s="12">
        <v>0</v>
      </c>
    </row>
    <row r="74" spans="1:2" x14ac:dyDescent="0.25">
      <c r="A74" s="13">
        <v>71</v>
      </c>
      <c r="B74" s="12">
        <v>0</v>
      </c>
    </row>
    <row r="75" spans="1:2" x14ac:dyDescent="0.25">
      <c r="A75" s="13">
        <v>72</v>
      </c>
      <c r="B75" s="12">
        <v>0</v>
      </c>
    </row>
    <row r="76" spans="1:2" x14ac:dyDescent="0.25">
      <c r="A76" s="13">
        <v>73</v>
      </c>
      <c r="B76" s="12">
        <v>0</v>
      </c>
    </row>
    <row r="77" spans="1:2" x14ac:dyDescent="0.25">
      <c r="A77" s="13">
        <v>74</v>
      </c>
      <c r="B77" s="12">
        <v>0</v>
      </c>
    </row>
    <row r="78" spans="1:2" x14ac:dyDescent="0.25">
      <c r="A78" s="13">
        <v>75</v>
      </c>
      <c r="B78" s="12">
        <v>0</v>
      </c>
    </row>
    <row r="79" spans="1:2" x14ac:dyDescent="0.25">
      <c r="A79" s="13">
        <v>76</v>
      </c>
      <c r="B79" s="12">
        <v>0</v>
      </c>
    </row>
    <row r="80" spans="1:2" x14ac:dyDescent="0.25">
      <c r="A80" s="13">
        <v>77</v>
      </c>
      <c r="B80" s="12">
        <v>0</v>
      </c>
    </row>
    <row r="81" spans="1:2" x14ac:dyDescent="0.25">
      <c r="A81" s="13">
        <v>78</v>
      </c>
      <c r="B81" s="12">
        <v>0</v>
      </c>
    </row>
    <row r="82" spans="1:2" x14ac:dyDescent="0.25">
      <c r="A82" s="13">
        <v>79</v>
      </c>
      <c r="B82" s="12">
        <v>0</v>
      </c>
    </row>
    <row r="83" spans="1:2" x14ac:dyDescent="0.25">
      <c r="A83" s="13">
        <v>80</v>
      </c>
      <c r="B83" s="12">
        <v>0</v>
      </c>
    </row>
    <row r="84" spans="1:2" x14ac:dyDescent="0.25">
      <c r="A84" s="13">
        <v>81</v>
      </c>
      <c r="B84" s="12">
        <v>0</v>
      </c>
    </row>
    <row r="85" spans="1:2" x14ac:dyDescent="0.25">
      <c r="A85" s="13">
        <v>82</v>
      </c>
      <c r="B85" s="12">
        <v>0</v>
      </c>
    </row>
    <row r="86" spans="1:2" x14ac:dyDescent="0.25">
      <c r="A86" s="13">
        <v>83</v>
      </c>
      <c r="B86" s="12">
        <v>0</v>
      </c>
    </row>
    <row r="87" spans="1:2" x14ac:dyDescent="0.25">
      <c r="A87" s="13">
        <v>84</v>
      </c>
      <c r="B87" s="12">
        <v>0</v>
      </c>
    </row>
    <row r="88" spans="1:2" x14ac:dyDescent="0.25">
      <c r="A88" s="13">
        <v>85</v>
      </c>
      <c r="B88" s="12">
        <v>0</v>
      </c>
    </row>
    <row r="89" spans="1:2" x14ac:dyDescent="0.25">
      <c r="A89" s="13">
        <v>86</v>
      </c>
      <c r="B89" s="12">
        <v>0</v>
      </c>
    </row>
    <row r="90" spans="1:2" x14ac:dyDescent="0.25">
      <c r="A90" s="13">
        <v>87</v>
      </c>
      <c r="B90" s="12">
        <v>0</v>
      </c>
    </row>
    <row r="91" spans="1:2" x14ac:dyDescent="0.25">
      <c r="A91" s="13">
        <v>88</v>
      </c>
      <c r="B91" s="12">
        <v>0</v>
      </c>
    </row>
    <row r="92" spans="1:2" x14ac:dyDescent="0.25">
      <c r="A92" s="13">
        <v>89</v>
      </c>
      <c r="B92" s="12">
        <v>0</v>
      </c>
    </row>
    <row r="93" spans="1:2" x14ac:dyDescent="0.25">
      <c r="A93" s="13">
        <v>90</v>
      </c>
      <c r="B93" s="12">
        <v>0</v>
      </c>
    </row>
    <row r="94" spans="1:2" x14ac:dyDescent="0.25">
      <c r="A94" s="13">
        <v>91</v>
      </c>
      <c r="B94" s="12">
        <v>0</v>
      </c>
    </row>
    <row r="95" spans="1:2" x14ac:dyDescent="0.25">
      <c r="A95" s="13">
        <v>92</v>
      </c>
      <c r="B95" s="12">
        <v>0</v>
      </c>
    </row>
    <row r="96" spans="1:2" x14ac:dyDescent="0.25">
      <c r="A96" s="13">
        <v>93</v>
      </c>
      <c r="B96" s="12">
        <v>0</v>
      </c>
    </row>
    <row r="97" spans="1:2" x14ac:dyDescent="0.25">
      <c r="A97" s="13">
        <v>94</v>
      </c>
      <c r="B97" s="12">
        <v>0</v>
      </c>
    </row>
    <row r="98" spans="1:2" x14ac:dyDescent="0.25">
      <c r="A98" s="13">
        <v>95</v>
      </c>
      <c r="B98" s="12">
        <v>0</v>
      </c>
    </row>
    <row r="99" spans="1:2" x14ac:dyDescent="0.25">
      <c r="A99" s="13">
        <v>96</v>
      </c>
      <c r="B99" s="12">
        <v>0</v>
      </c>
    </row>
    <row r="100" spans="1:2" x14ac:dyDescent="0.25">
      <c r="A100" s="13">
        <v>97</v>
      </c>
      <c r="B100" s="12">
        <v>0</v>
      </c>
    </row>
    <row r="101" spans="1:2" x14ac:dyDescent="0.25">
      <c r="A101" s="13">
        <v>98</v>
      </c>
      <c r="B101" s="12">
        <v>0</v>
      </c>
    </row>
    <row r="102" spans="1:2" x14ac:dyDescent="0.25">
      <c r="A102" s="13">
        <v>99</v>
      </c>
      <c r="B102" s="12">
        <v>0</v>
      </c>
    </row>
    <row r="103" spans="1:2" x14ac:dyDescent="0.25">
      <c r="A103" s="13">
        <v>100</v>
      </c>
      <c r="B103" s="12">
        <v>0</v>
      </c>
    </row>
    <row r="104" spans="1:2" x14ac:dyDescent="0.25">
      <c r="A104" s="13">
        <v>101</v>
      </c>
      <c r="B104" s="12">
        <v>0</v>
      </c>
    </row>
    <row r="105" spans="1:2" x14ac:dyDescent="0.25">
      <c r="A105" s="13">
        <v>102</v>
      </c>
      <c r="B105" s="12">
        <v>0</v>
      </c>
    </row>
    <row r="106" spans="1:2" x14ac:dyDescent="0.25">
      <c r="A106" s="13">
        <v>103</v>
      </c>
      <c r="B106" s="12">
        <v>0</v>
      </c>
    </row>
    <row r="107" spans="1:2" x14ac:dyDescent="0.25">
      <c r="A107" s="13">
        <v>104</v>
      </c>
      <c r="B107" s="12">
        <v>0</v>
      </c>
    </row>
    <row r="108" spans="1:2" x14ac:dyDescent="0.25">
      <c r="A108" s="13">
        <v>105</v>
      </c>
      <c r="B108" s="12">
        <v>0</v>
      </c>
    </row>
    <row r="109" spans="1:2" x14ac:dyDescent="0.25">
      <c r="A109" s="13">
        <v>106</v>
      </c>
      <c r="B109" s="12">
        <v>0</v>
      </c>
    </row>
    <row r="110" spans="1:2" x14ac:dyDescent="0.25">
      <c r="A110" s="13">
        <v>107</v>
      </c>
      <c r="B110" s="12">
        <v>0</v>
      </c>
    </row>
    <row r="111" spans="1:2" x14ac:dyDescent="0.25">
      <c r="A111" s="13">
        <v>108</v>
      </c>
      <c r="B111" s="12">
        <v>0</v>
      </c>
    </row>
    <row r="112" spans="1:2" x14ac:dyDescent="0.25">
      <c r="A112" s="13">
        <v>109</v>
      </c>
      <c r="B112" s="12">
        <v>0</v>
      </c>
    </row>
    <row r="113" spans="1:2" x14ac:dyDescent="0.25">
      <c r="A113" s="13">
        <v>110</v>
      </c>
      <c r="B113" s="12">
        <v>0</v>
      </c>
    </row>
    <row r="114" spans="1:2" x14ac:dyDescent="0.25">
      <c r="A114" s="13">
        <v>111</v>
      </c>
      <c r="B114" s="12">
        <v>0</v>
      </c>
    </row>
    <row r="115" spans="1:2" x14ac:dyDescent="0.25">
      <c r="A115" s="13">
        <v>112</v>
      </c>
      <c r="B115" s="12">
        <v>0</v>
      </c>
    </row>
    <row r="116" spans="1:2" x14ac:dyDescent="0.25">
      <c r="A116" s="13">
        <v>113</v>
      </c>
      <c r="B116" s="12">
        <v>0</v>
      </c>
    </row>
    <row r="117" spans="1:2" x14ac:dyDescent="0.25">
      <c r="A117" s="13">
        <v>114</v>
      </c>
      <c r="B117" s="12">
        <v>0</v>
      </c>
    </row>
    <row r="118" spans="1:2" x14ac:dyDescent="0.25">
      <c r="A118" s="13">
        <v>115</v>
      </c>
      <c r="B118" s="12">
        <v>0</v>
      </c>
    </row>
    <row r="119" spans="1:2" x14ac:dyDescent="0.25">
      <c r="A119" s="13">
        <v>116</v>
      </c>
      <c r="B119" s="12">
        <v>0</v>
      </c>
    </row>
    <row r="120" spans="1:2" x14ac:dyDescent="0.25">
      <c r="A120" s="13">
        <v>117</v>
      </c>
      <c r="B120" s="12">
        <v>0</v>
      </c>
    </row>
    <row r="121" spans="1:2" x14ac:dyDescent="0.25">
      <c r="A121" s="13">
        <v>118</v>
      </c>
      <c r="B121" s="12">
        <v>0</v>
      </c>
    </row>
    <row r="122" spans="1:2" x14ac:dyDescent="0.25">
      <c r="A122" s="13">
        <v>119</v>
      </c>
      <c r="B122" s="12">
        <v>0</v>
      </c>
    </row>
    <row r="123" spans="1:2" x14ac:dyDescent="0.25">
      <c r="A123" s="13">
        <v>120</v>
      </c>
      <c r="B123" s="12">
        <v>0</v>
      </c>
    </row>
    <row r="124" spans="1:2" x14ac:dyDescent="0.25">
      <c r="A124" s="13">
        <v>121</v>
      </c>
      <c r="B124" s="12">
        <v>0</v>
      </c>
    </row>
    <row r="125" spans="1:2" x14ac:dyDescent="0.25">
      <c r="A125" s="13">
        <v>122</v>
      </c>
      <c r="B125" s="12">
        <v>0</v>
      </c>
    </row>
    <row r="126" spans="1:2" x14ac:dyDescent="0.25">
      <c r="A126" s="13">
        <v>123</v>
      </c>
      <c r="B126" s="12">
        <v>0</v>
      </c>
    </row>
    <row r="127" spans="1:2" x14ac:dyDescent="0.25">
      <c r="A127" s="13">
        <v>124</v>
      </c>
      <c r="B127" s="12">
        <v>0</v>
      </c>
    </row>
    <row r="128" spans="1:2" x14ac:dyDescent="0.25">
      <c r="A128" s="13">
        <v>125</v>
      </c>
      <c r="B128" s="12">
        <v>0</v>
      </c>
    </row>
    <row r="129" spans="1:2" x14ac:dyDescent="0.25">
      <c r="A129" s="13">
        <v>126</v>
      </c>
      <c r="B129" s="12">
        <v>0</v>
      </c>
    </row>
    <row r="130" spans="1:2" x14ac:dyDescent="0.25">
      <c r="A130" s="13">
        <v>127</v>
      </c>
      <c r="B130" s="12">
        <v>0</v>
      </c>
    </row>
    <row r="131" spans="1:2" x14ac:dyDescent="0.25">
      <c r="A131" s="13">
        <v>128</v>
      </c>
      <c r="B131" s="12">
        <v>0</v>
      </c>
    </row>
    <row r="132" spans="1:2" x14ac:dyDescent="0.25">
      <c r="A132" s="13">
        <v>129</v>
      </c>
      <c r="B132" s="12">
        <v>0</v>
      </c>
    </row>
    <row r="133" spans="1:2" x14ac:dyDescent="0.25">
      <c r="A133" s="13">
        <v>130</v>
      </c>
      <c r="B133" s="12">
        <v>0</v>
      </c>
    </row>
    <row r="134" spans="1:2" x14ac:dyDescent="0.25">
      <c r="A134" s="13">
        <v>131</v>
      </c>
      <c r="B134" s="12">
        <v>0</v>
      </c>
    </row>
    <row r="135" spans="1:2" x14ac:dyDescent="0.25">
      <c r="A135" s="13">
        <v>132</v>
      </c>
      <c r="B135" s="12">
        <v>0</v>
      </c>
    </row>
    <row r="136" spans="1:2" x14ac:dyDescent="0.25">
      <c r="A136" s="13">
        <v>133</v>
      </c>
      <c r="B136" s="12">
        <v>0</v>
      </c>
    </row>
    <row r="137" spans="1:2" x14ac:dyDescent="0.25">
      <c r="A137" s="13">
        <v>134</v>
      </c>
      <c r="B137" s="12">
        <v>0</v>
      </c>
    </row>
    <row r="138" spans="1:2" x14ac:dyDescent="0.25">
      <c r="A138" s="13">
        <v>135</v>
      </c>
      <c r="B138" s="12">
        <v>0</v>
      </c>
    </row>
    <row r="139" spans="1:2" x14ac:dyDescent="0.25">
      <c r="A139" s="13">
        <v>136</v>
      </c>
      <c r="B139" s="12">
        <v>0</v>
      </c>
    </row>
    <row r="140" spans="1:2" x14ac:dyDescent="0.25">
      <c r="A140" s="13">
        <v>137</v>
      </c>
      <c r="B140" s="12">
        <v>0</v>
      </c>
    </row>
    <row r="141" spans="1:2" x14ac:dyDescent="0.25">
      <c r="A141" s="13">
        <v>138</v>
      </c>
      <c r="B141" s="12">
        <v>0</v>
      </c>
    </row>
    <row r="142" spans="1:2" x14ac:dyDescent="0.25">
      <c r="A142" s="13">
        <v>139</v>
      </c>
      <c r="B142" s="12">
        <v>0</v>
      </c>
    </row>
    <row r="143" spans="1:2" x14ac:dyDescent="0.25">
      <c r="A143" s="13">
        <v>140</v>
      </c>
      <c r="B143" s="12">
        <v>0</v>
      </c>
    </row>
    <row r="144" spans="1:2" x14ac:dyDescent="0.25">
      <c r="A144" s="13">
        <v>141</v>
      </c>
      <c r="B144" s="12">
        <v>0</v>
      </c>
    </row>
    <row r="145" spans="1:2" x14ac:dyDescent="0.25">
      <c r="A145" s="13">
        <v>142</v>
      </c>
      <c r="B145" s="12">
        <v>0</v>
      </c>
    </row>
    <row r="146" spans="1:2" x14ac:dyDescent="0.25">
      <c r="A146" s="13">
        <v>143</v>
      </c>
      <c r="B146" s="12">
        <v>0</v>
      </c>
    </row>
    <row r="147" spans="1:2" x14ac:dyDescent="0.25">
      <c r="A147" s="13">
        <v>144</v>
      </c>
      <c r="B147" s="12">
        <v>0</v>
      </c>
    </row>
    <row r="148" spans="1:2" x14ac:dyDescent="0.25">
      <c r="A148" s="13">
        <v>145</v>
      </c>
      <c r="B148" s="12">
        <v>0</v>
      </c>
    </row>
    <row r="149" spans="1:2" x14ac:dyDescent="0.25">
      <c r="A149" s="13">
        <v>146</v>
      </c>
      <c r="B149" s="12">
        <v>0</v>
      </c>
    </row>
    <row r="150" spans="1:2" x14ac:dyDescent="0.25">
      <c r="A150" s="13">
        <v>147</v>
      </c>
      <c r="B150" s="12">
        <v>0</v>
      </c>
    </row>
    <row r="151" spans="1:2" x14ac:dyDescent="0.25">
      <c r="A151" s="13">
        <v>148</v>
      </c>
      <c r="B151" s="12">
        <v>0</v>
      </c>
    </row>
    <row r="152" spans="1:2" x14ac:dyDescent="0.25">
      <c r="A152" s="13">
        <v>149</v>
      </c>
      <c r="B152" s="12">
        <v>0</v>
      </c>
    </row>
    <row r="153" spans="1:2" x14ac:dyDescent="0.25">
      <c r="A153" s="13">
        <v>999</v>
      </c>
      <c r="B153" s="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workbookViewId="0">
      <selection activeCell="Q1" sqref="Q1:Q1048576"/>
    </sheetView>
  </sheetViews>
  <sheetFormatPr defaultRowHeight="15" x14ac:dyDescent="0.25"/>
  <cols>
    <col min="1" max="1" width="5.28515625" customWidth="1"/>
    <col min="2" max="2" width="6" bestFit="1" customWidth="1"/>
    <col min="3" max="3" width="3.85546875" customWidth="1"/>
    <col min="4" max="4" width="24.140625" bestFit="1" customWidth="1"/>
    <col min="5" max="5" width="8.140625" bestFit="1" customWidth="1"/>
    <col min="6" max="6" width="8.85546875" bestFit="1" customWidth="1"/>
    <col min="7" max="7" width="7.42578125" bestFit="1" customWidth="1"/>
    <col min="8" max="8" width="7.7109375" customWidth="1"/>
    <col min="9" max="9" width="10.28515625" bestFit="1" customWidth="1"/>
    <col min="10" max="10" width="7" customWidth="1"/>
  </cols>
  <sheetData>
    <row r="1" spans="1:17" x14ac:dyDescent="0.25">
      <c r="A1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109</v>
      </c>
      <c r="I1" t="s">
        <v>107</v>
      </c>
      <c r="J1" t="s">
        <v>108</v>
      </c>
      <c r="N1" t="s">
        <v>101</v>
      </c>
      <c r="O1" t="s">
        <v>229</v>
      </c>
      <c r="P1" t="s">
        <v>231</v>
      </c>
      <c r="Q1" t="s">
        <v>230</v>
      </c>
    </row>
    <row r="2" spans="1:17" x14ac:dyDescent="0.25">
      <c r="A2">
        <v>1</v>
      </c>
      <c r="B2">
        <v>67898</v>
      </c>
      <c r="C2">
        <v>1</v>
      </c>
      <c r="D2" t="s">
        <v>110</v>
      </c>
      <c r="E2" t="s">
        <v>111</v>
      </c>
      <c r="F2" t="s">
        <v>112</v>
      </c>
      <c r="G2">
        <v>56.06</v>
      </c>
      <c r="I2">
        <v>56.06</v>
      </c>
      <c r="J2">
        <v>0</v>
      </c>
      <c r="N2">
        <f t="shared" ref="N2:N33" si="0">B2</f>
        <v>67898</v>
      </c>
      <c r="O2">
        <f>IF(AND(A2&gt;0,A2&lt;999),IFERROR(VLOOKUP(result0116[[#This Row],[Card]],U14OKMen[],1,FALSE),0),0)</f>
        <v>0</v>
      </c>
      <c r="P2" t="str">
        <f>IF(AND(A2&gt;0,A2&lt;999),IF(result0116[[#This Row],[In List]]&lt;&gt;0,P1+1,P1),0)</f>
        <v>0</v>
      </c>
      <c r="Q2">
        <f t="shared" ref="Q2:Q33" si="1">A2</f>
        <v>1</v>
      </c>
    </row>
    <row r="3" spans="1:17" x14ac:dyDescent="0.25">
      <c r="A3">
        <v>2</v>
      </c>
      <c r="B3">
        <v>76619</v>
      </c>
      <c r="C3">
        <v>13</v>
      </c>
      <c r="D3" t="s">
        <v>113</v>
      </c>
      <c r="E3" t="s">
        <v>114</v>
      </c>
      <c r="F3" t="s">
        <v>112</v>
      </c>
      <c r="G3">
        <v>56.44</v>
      </c>
      <c r="I3">
        <v>56.44</v>
      </c>
      <c r="J3">
        <v>6.03</v>
      </c>
      <c r="N3">
        <f t="shared" si="0"/>
        <v>76619</v>
      </c>
      <c r="O3">
        <f>IF(AND(A3&gt;0,A3&lt;999),IFERROR(VLOOKUP(result0116[[#This Row],[Card]],U14OKMen[],1,FALSE),0),0)</f>
        <v>76619</v>
      </c>
      <c r="P3">
        <f>IF(AND(A3&gt;0,A3&lt;999),IF(result0116[[#This Row],[In List]]&lt;&gt;0,P2+1,P2),0)</f>
        <v>1</v>
      </c>
      <c r="Q3">
        <f t="shared" si="1"/>
        <v>2</v>
      </c>
    </row>
    <row r="4" spans="1:17" x14ac:dyDescent="0.25">
      <c r="A4">
        <v>3</v>
      </c>
      <c r="B4">
        <v>68107</v>
      </c>
      <c r="C4">
        <v>12</v>
      </c>
      <c r="D4" t="s">
        <v>115</v>
      </c>
      <c r="E4" t="s">
        <v>116</v>
      </c>
      <c r="F4" t="s">
        <v>112</v>
      </c>
      <c r="G4">
        <v>56.71</v>
      </c>
      <c r="I4">
        <v>56.71</v>
      </c>
      <c r="J4">
        <v>10.32</v>
      </c>
      <c r="N4">
        <f t="shared" si="0"/>
        <v>68107</v>
      </c>
      <c r="O4">
        <f>IF(AND(A4&gt;0,A4&lt;999),IFERROR(VLOOKUP(result0116[[#This Row],[Card]],U14OKMen[],1,FALSE),0),0)</f>
        <v>0</v>
      </c>
      <c r="P4">
        <f>IF(AND(A4&gt;0,A4&lt;999),IF(result0116[[#This Row],[In List]]&lt;&gt;0,P3+1,P3),0)</f>
        <v>1</v>
      </c>
      <c r="Q4">
        <f t="shared" si="1"/>
        <v>3</v>
      </c>
    </row>
    <row r="5" spans="1:17" x14ac:dyDescent="0.25">
      <c r="A5">
        <v>4</v>
      </c>
      <c r="B5">
        <v>80177</v>
      </c>
      <c r="C5">
        <v>6</v>
      </c>
      <c r="D5" t="s">
        <v>117</v>
      </c>
      <c r="E5" t="s">
        <v>118</v>
      </c>
      <c r="F5" t="s">
        <v>112</v>
      </c>
      <c r="G5">
        <v>57.63</v>
      </c>
      <c r="I5">
        <v>57.63</v>
      </c>
      <c r="J5">
        <v>24.93</v>
      </c>
      <c r="N5">
        <f t="shared" si="0"/>
        <v>80177</v>
      </c>
      <c r="O5">
        <f>IF(AND(A5&gt;0,A5&lt;999),IFERROR(VLOOKUP(result0116[[#This Row],[Card]],U14OKMen[],1,FALSE),0),0)</f>
        <v>80177</v>
      </c>
      <c r="P5">
        <f>IF(AND(A5&gt;0,A5&lt;999),IF(result0116[[#This Row],[In List]]&lt;&gt;0,P4+1,P4),0)</f>
        <v>2</v>
      </c>
      <c r="Q5">
        <f t="shared" si="1"/>
        <v>4</v>
      </c>
    </row>
    <row r="6" spans="1:17" x14ac:dyDescent="0.25">
      <c r="A6">
        <v>5</v>
      </c>
      <c r="B6">
        <v>68581</v>
      </c>
      <c r="C6">
        <v>7</v>
      </c>
      <c r="D6" t="s">
        <v>119</v>
      </c>
      <c r="E6" t="s">
        <v>120</v>
      </c>
      <c r="F6" t="s">
        <v>112</v>
      </c>
      <c r="G6">
        <v>58.44</v>
      </c>
      <c r="I6">
        <v>58.44</v>
      </c>
      <c r="J6">
        <v>37.78</v>
      </c>
      <c r="N6">
        <f t="shared" si="0"/>
        <v>68581</v>
      </c>
      <c r="O6">
        <f>IF(AND(A6&gt;0,A6&lt;999),IFERROR(VLOOKUP(result0116[[#This Row],[Card]],U14OKMen[],1,FALSE),0),0)</f>
        <v>0</v>
      </c>
      <c r="P6">
        <f>IF(AND(A6&gt;0,A6&lt;999),IF(result0116[[#This Row],[In List]]&lt;&gt;0,P5+1,P5),0)</f>
        <v>2</v>
      </c>
      <c r="Q6">
        <f t="shared" si="1"/>
        <v>5</v>
      </c>
    </row>
    <row r="7" spans="1:17" x14ac:dyDescent="0.25">
      <c r="A7">
        <v>6</v>
      </c>
      <c r="B7">
        <v>74217</v>
      </c>
      <c r="C7">
        <v>11</v>
      </c>
      <c r="D7" t="s">
        <v>121</v>
      </c>
      <c r="E7" t="s">
        <v>122</v>
      </c>
      <c r="F7" t="s">
        <v>112</v>
      </c>
      <c r="G7">
        <v>58.59</v>
      </c>
      <c r="I7">
        <v>58.59</v>
      </c>
      <c r="J7">
        <v>40.17</v>
      </c>
      <c r="N7">
        <f t="shared" si="0"/>
        <v>74217</v>
      </c>
      <c r="O7">
        <f>IF(AND(A7&gt;0,A7&lt;999),IFERROR(VLOOKUP(result0116[[#This Row],[Card]],U14OKMen[],1,FALSE),0),0)</f>
        <v>74217</v>
      </c>
      <c r="P7">
        <f>IF(AND(A7&gt;0,A7&lt;999),IF(result0116[[#This Row],[In List]]&lt;&gt;0,P6+1,P6),0)</f>
        <v>3</v>
      </c>
      <c r="Q7">
        <f t="shared" si="1"/>
        <v>6</v>
      </c>
    </row>
    <row r="8" spans="1:17" x14ac:dyDescent="0.25">
      <c r="A8">
        <v>7</v>
      </c>
      <c r="B8">
        <v>74252</v>
      </c>
      <c r="C8">
        <v>10</v>
      </c>
      <c r="D8" t="s">
        <v>123</v>
      </c>
      <c r="E8" t="s">
        <v>124</v>
      </c>
      <c r="F8" t="s">
        <v>112</v>
      </c>
      <c r="G8">
        <v>58.88</v>
      </c>
      <c r="I8">
        <v>58.88</v>
      </c>
      <c r="J8">
        <v>44.77</v>
      </c>
      <c r="N8">
        <f t="shared" si="0"/>
        <v>74252</v>
      </c>
      <c r="O8">
        <f>IF(AND(A8&gt;0,A8&lt;999),IFERROR(VLOOKUP(result0116[[#This Row],[Card]],U14OKMen[],1,FALSE),0),0)</f>
        <v>0</v>
      </c>
      <c r="P8">
        <f>IF(AND(A8&gt;0,A8&lt;999),IF(result0116[[#This Row],[In List]]&lt;&gt;0,P7+1,P7),0)</f>
        <v>3</v>
      </c>
      <c r="Q8">
        <f t="shared" si="1"/>
        <v>7</v>
      </c>
    </row>
    <row r="9" spans="1:17" x14ac:dyDescent="0.25">
      <c r="A9">
        <v>8</v>
      </c>
      <c r="B9">
        <v>74282</v>
      </c>
      <c r="C9">
        <v>24</v>
      </c>
      <c r="D9" t="s">
        <v>125</v>
      </c>
      <c r="E9" t="s">
        <v>126</v>
      </c>
      <c r="F9" t="s">
        <v>112</v>
      </c>
      <c r="G9">
        <v>59.23</v>
      </c>
      <c r="I9">
        <v>59.23</v>
      </c>
      <c r="J9">
        <v>50.33</v>
      </c>
      <c r="N9">
        <f t="shared" si="0"/>
        <v>74282</v>
      </c>
      <c r="O9">
        <f>IF(AND(A9&gt;0,A9&lt;999),IFERROR(VLOOKUP(result0116[[#This Row],[Card]],U14OKMen[],1,FALSE),0),0)</f>
        <v>0</v>
      </c>
      <c r="P9">
        <f>IF(AND(A9&gt;0,A9&lt;999),IF(result0116[[#This Row],[In List]]&lt;&gt;0,P8+1,P8),0)</f>
        <v>3</v>
      </c>
      <c r="Q9">
        <f t="shared" si="1"/>
        <v>8</v>
      </c>
    </row>
    <row r="10" spans="1:17" x14ac:dyDescent="0.25">
      <c r="A10">
        <v>9</v>
      </c>
      <c r="B10">
        <v>76630</v>
      </c>
      <c r="C10">
        <v>27</v>
      </c>
      <c r="D10" t="s">
        <v>127</v>
      </c>
      <c r="E10" t="s">
        <v>114</v>
      </c>
      <c r="F10" t="s">
        <v>112</v>
      </c>
      <c r="G10">
        <v>59.25</v>
      </c>
      <c r="I10">
        <v>59.25</v>
      </c>
      <c r="J10">
        <v>50.64</v>
      </c>
      <c r="N10">
        <f t="shared" si="0"/>
        <v>76630</v>
      </c>
      <c r="O10">
        <f>IF(AND(A10&gt;0,A10&lt;999),IFERROR(VLOOKUP(result0116[[#This Row],[Card]],U14OKMen[],1,FALSE),0),0)</f>
        <v>76630</v>
      </c>
      <c r="P10">
        <f>IF(AND(A10&gt;0,A10&lt;999),IF(result0116[[#This Row],[In List]]&lt;&gt;0,P9+1,P9),0)</f>
        <v>4</v>
      </c>
      <c r="Q10">
        <f t="shared" si="1"/>
        <v>9</v>
      </c>
    </row>
    <row r="11" spans="1:17" x14ac:dyDescent="0.25">
      <c r="A11">
        <v>10</v>
      </c>
      <c r="B11">
        <v>68753</v>
      </c>
      <c r="C11">
        <v>9</v>
      </c>
      <c r="D11" t="s">
        <v>128</v>
      </c>
      <c r="E11" t="s">
        <v>129</v>
      </c>
      <c r="F11" t="s">
        <v>112</v>
      </c>
      <c r="G11">
        <v>59.27</v>
      </c>
      <c r="I11">
        <v>59.27</v>
      </c>
      <c r="J11">
        <v>50.96</v>
      </c>
      <c r="N11">
        <f t="shared" si="0"/>
        <v>68753</v>
      </c>
      <c r="O11">
        <f>IF(AND(A11&gt;0,A11&lt;999),IFERROR(VLOOKUP(result0116[[#This Row],[Card]],U14OKMen[],1,FALSE),0),0)</f>
        <v>68753</v>
      </c>
      <c r="P11">
        <f>IF(AND(A11&gt;0,A11&lt;999),IF(result0116[[#This Row],[In List]]&lt;&gt;0,P10+1,P10),0)</f>
        <v>5</v>
      </c>
      <c r="Q11">
        <f t="shared" si="1"/>
        <v>10</v>
      </c>
    </row>
    <row r="12" spans="1:17" x14ac:dyDescent="0.25">
      <c r="A12">
        <v>11</v>
      </c>
      <c r="B12">
        <v>74267</v>
      </c>
      <c r="C12">
        <v>4</v>
      </c>
      <c r="D12" t="s">
        <v>130</v>
      </c>
      <c r="E12" t="s">
        <v>124</v>
      </c>
      <c r="F12" t="s">
        <v>112</v>
      </c>
      <c r="G12">
        <v>59.3</v>
      </c>
      <c r="I12">
        <v>59.3</v>
      </c>
      <c r="J12">
        <v>51.44</v>
      </c>
      <c r="N12">
        <f t="shared" si="0"/>
        <v>74267</v>
      </c>
      <c r="O12">
        <f>IF(AND(A12&gt;0,A12&lt;999),IFERROR(VLOOKUP(result0116[[#This Row],[Card]],U14OKMen[],1,FALSE),0),0)</f>
        <v>0</v>
      </c>
      <c r="P12">
        <f>IF(AND(A12&gt;0,A12&lt;999),IF(result0116[[#This Row],[In List]]&lt;&gt;0,P11+1,P11),0)</f>
        <v>5</v>
      </c>
      <c r="Q12">
        <f t="shared" si="1"/>
        <v>11</v>
      </c>
    </row>
    <row r="13" spans="1:17" x14ac:dyDescent="0.25">
      <c r="A13">
        <v>12</v>
      </c>
      <c r="B13">
        <v>74239</v>
      </c>
      <c r="C13">
        <v>3</v>
      </c>
      <c r="D13" t="s">
        <v>131</v>
      </c>
      <c r="E13" t="s">
        <v>124</v>
      </c>
      <c r="F13" t="s">
        <v>112</v>
      </c>
      <c r="G13">
        <v>59.38</v>
      </c>
      <c r="I13">
        <v>59.38</v>
      </c>
      <c r="J13">
        <v>52.71</v>
      </c>
      <c r="N13">
        <f t="shared" si="0"/>
        <v>74239</v>
      </c>
      <c r="O13">
        <f>IF(AND(A13&gt;0,A13&lt;999),IFERROR(VLOOKUP(result0116[[#This Row],[Card]],U14OKMen[],1,FALSE),0),0)</f>
        <v>0</v>
      </c>
      <c r="P13">
        <f>IF(AND(A13&gt;0,A13&lt;999),IF(result0116[[#This Row],[In List]]&lt;&gt;0,P12+1,P12),0)</f>
        <v>5</v>
      </c>
      <c r="Q13">
        <f t="shared" si="1"/>
        <v>12</v>
      </c>
    </row>
    <row r="14" spans="1:17" x14ac:dyDescent="0.25">
      <c r="A14">
        <v>13</v>
      </c>
      <c r="B14">
        <v>68707</v>
      </c>
      <c r="C14">
        <v>8</v>
      </c>
      <c r="D14" t="s">
        <v>132</v>
      </c>
      <c r="E14" t="s">
        <v>126</v>
      </c>
      <c r="F14" t="s">
        <v>112</v>
      </c>
      <c r="G14">
        <v>59.48</v>
      </c>
      <c r="I14">
        <v>59.48</v>
      </c>
      <c r="J14">
        <v>54.3</v>
      </c>
      <c r="N14">
        <f t="shared" si="0"/>
        <v>68707</v>
      </c>
      <c r="O14">
        <f>IF(AND(A14&gt;0,A14&lt;999),IFERROR(VLOOKUP(result0116[[#This Row],[Card]],U14OKMen[],1,FALSE),0),0)</f>
        <v>0</v>
      </c>
      <c r="P14">
        <f>IF(AND(A14&gt;0,A14&lt;999),IF(result0116[[#This Row],[In List]]&lt;&gt;0,P13+1,P13),0)</f>
        <v>5</v>
      </c>
      <c r="Q14">
        <f t="shared" si="1"/>
        <v>13</v>
      </c>
    </row>
    <row r="15" spans="1:17" x14ac:dyDescent="0.25">
      <c r="A15">
        <v>14</v>
      </c>
      <c r="B15">
        <v>68684</v>
      </c>
      <c r="C15">
        <v>26</v>
      </c>
      <c r="D15" t="s">
        <v>133</v>
      </c>
      <c r="E15" t="s">
        <v>118</v>
      </c>
      <c r="F15" t="s">
        <v>112</v>
      </c>
      <c r="G15">
        <v>59.59</v>
      </c>
      <c r="I15">
        <v>59.59</v>
      </c>
      <c r="J15">
        <v>56.04</v>
      </c>
      <c r="N15">
        <f t="shared" si="0"/>
        <v>68684</v>
      </c>
      <c r="O15">
        <f>IF(AND(A15&gt;0,A15&lt;999),IFERROR(VLOOKUP(result0116[[#This Row],[Card]],U14OKMen[],1,FALSE),0),0)</f>
        <v>68684</v>
      </c>
      <c r="P15">
        <f>IF(AND(A15&gt;0,A15&lt;999),IF(result0116[[#This Row],[In List]]&lt;&gt;0,P14+1,P14),0)</f>
        <v>6</v>
      </c>
      <c r="Q15">
        <f t="shared" si="1"/>
        <v>14</v>
      </c>
    </row>
    <row r="16" spans="1:17" x14ac:dyDescent="0.25">
      <c r="A16">
        <v>15</v>
      </c>
      <c r="B16">
        <v>68722</v>
      </c>
      <c r="C16">
        <v>15</v>
      </c>
      <c r="D16" t="s">
        <v>134</v>
      </c>
      <c r="E16" t="s">
        <v>120</v>
      </c>
      <c r="F16" t="s">
        <v>112</v>
      </c>
      <c r="G16">
        <v>59.61</v>
      </c>
      <c r="I16">
        <v>59.61</v>
      </c>
      <c r="J16">
        <v>56.36</v>
      </c>
      <c r="N16">
        <f t="shared" si="0"/>
        <v>68722</v>
      </c>
      <c r="O16">
        <f>IF(AND(A16&gt;0,A16&lt;999),IFERROR(VLOOKUP(result0116[[#This Row],[Card]],U14OKMen[],1,FALSE),0),0)</f>
        <v>0</v>
      </c>
      <c r="P16">
        <f>IF(AND(A16&gt;0,A16&lt;999),IF(result0116[[#This Row],[In List]]&lt;&gt;0,P15+1,P15),0)</f>
        <v>6</v>
      </c>
      <c r="Q16">
        <f t="shared" si="1"/>
        <v>15</v>
      </c>
    </row>
    <row r="17" spans="1:17" x14ac:dyDescent="0.25">
      <c r="A17">
        <v>16</v>
      </c>
      <c r="B17">
        <v>80172</v>
      </c>
      <c r="C17">
        <v>91</v>
      </c>
      <c r="D17" t="s">
        <v>135</v>
      </c>
      <c r="E17" t="s">
        <v>126</v>
      </c>
      <c r="F17" t="s">
        <v>112</v>
      </c>
      <c r="G17">
        <v>59.71</v>
      </c>
      <c r="I17">
        <v>59.71</v>
      </c>
      <c r="J17">
        <v>57.95</v>
      </c>
      <c r="N17">
        <f t="shared" si="0"/>
        <v>80172</v>
      </c>
      <c r="O17">
        <f>IF(AND(A17&gt;0,A17&lt;999),IFERROR(VLOOKUP(result0116[[#This Row],[Card]],U14OKMen[],1,FALSE),0),0)</f>
        <v>0</v>
      </c>
      <c r="P17">
        <f>IF(AND(A17&gt;0,A17&lt;999),IF(result0116[[#This Row],[In List]]&lt;&gt;0,P16+1,P16),0)</f>
        <v>6</v>
      </c>
      <c r="Q17">
        <f t="shared" si="1"/>
        <v>16</v>
      </c>
    </row>
    <row r="18" spans="1:17" x14ac:dyDescent="0.25">
      <c r="A18">
        <v>17</v>
      </c>
      <c r="B18">
        <v>80230</v>
      </c>
      <c r="C18">
        <v>42</v>
      </c>
      <c r="D18" t="s">
        <v>136</v>
      </c>
      <c r="E18" t="s">
        <v>124</v>
      </c>
      <c r="F18" t="s">
        <v>112</v>
      </c>
      <c r="G18">
        <v>59.77</v>
      </c>
      <c r="I18">
        <v>59.77</v>
      </c>
      <c r="J18">
        <v>58.9</v>
      </c>
      <c r="N18">
        <f t="shared" si="0"/>
        <v>80230</v>
      </c>
      <c r="O18">
        <f>IF(AND(A18&gt;0,A18&lt;999),IFERROR(VLOOKUP(result0116[[#This Row],[Card]],U14OKMen[],1,FALSE),0),0)</f>
        <v>0</v>
      </c>
      <c r="P18">
        <f>IF(AND(A18&gt;0,A18&lt;999),IF(result0116[[#This Row],[In List]]&lt;&gt;0,P17+1,P17),0)</f>
        <v>6</v>
      </c>
      <c r="Q18">
        <f t="shared" si="1"/>
        <v>17</v>
      </c>
    </row>
    <row r="19" spans="1:17" x14ac:dyDescent="0.25">
      <c r="A19">
        <v>18</v>
      </c>
      <c r="B19">
        <v>74220</v>
      </c>
      <c r="C19">
        <v>2</v>
      </c>
      <c r="D19" t="s">
        <v>137</v>
      </c>
      <c r="E19" t="s">
        <v>124</v>
      </c>
      <c r="F19" t="s">
        <v>112</v>
      </c>
      <c r="G19">
        <v>59.84</v>
      </c>
      <c r="I19">
        <v>59.84</v>
      </c>
      <c r="J19">
        <v>60.01</v>
      </c>
      <c r="N19">
        <f t="shared" si="0"/>
        <v>74220</v>
      </c>
      <c r="O19">
        <f>IF(AND(A19&gt;0,A19&lt;999),IFERROR(VLOOKUP(result0116[[#This Row],[Card]],U14OKMen[],1,FALSE),0),0)</f>
        <v>0</v>
      </c>
      <c r="P19">
        <f>IF(AND(A19&gt;0,A19&lt;999),IF(result0116[[#This Row],[In List]]&lt;&gt;0,P18+1,P18),0)</f>
        <v>6</v>
      </c>
      <c r="Q19">
        <f t="shared" si="1"/>
        <v>18</v>
      </c>
    </row>
    <row r="20" spans="1:17" x14ac:dyDescent="0.25">
      <c r="A20">
        <v>19</v>
      </c>
      <c r="B20">
        <v>68678</v>
      </c>
      <c r="C20">
        <v>28</v>
      </c>
      <c r="D20" t="s">
        <v>138</v>
      </c>
      <c r="E20" t="s">
        <v>139</v>
      </c>
      <c r="F20" t="s">
        <v>112</v>
      </c>
      <c r="G20">
        <v>59.91</v>
      </c>
      <c r="I20">
        <v>59.91</v>
      </c>
      <c r="J20">
        <v>61.12</v>
      </c>
      <c r="N20">
        <f t="shared" si="0"/>
        <v>68678</v>
      </c>
      <c r="O20">
        <f>IF(AND(A20&gt;0,A20&lt;999),IFERROR(VLOOKUP(result0116[[#This Row],[Card]],U14OKMen[],1,FALSE),0),0)</f>
        <v>0</v>
      </c>
      <c r="P20">
        <f>IF(AND(A20&gt;0,A20&lt;999),IF(result0116[[#This Row],[In List]]&lt;&gt;0,P19+1,P19),0)</f>
        <v>6</v>
      </c>
      <c r="Q20">
        <f t="shared" si="1"/>
        <v>19</v>
      </c>
    </row>
    <row r="21" spans="1:17" x14ac:dyDescent="0.25">
      <c r="A21">
        <v>20</v>
      </c>
      <c r="B21">
        <v>80198</v>
      </c>
      <c r="C21">
        <v>67</v>
      </c>
      <c r="D21" t="s">
        <v>140</v>
      </c>
      <c r="E21" t="s">
        <v>126</v>
      </c>
      <c r="F21" t="s">
        <v>112</v>
      </c>
      <c r="G21" s="1">
        <v>6.9560185185185187E-4</v>
      </c>
      <c r="I21" s="1">
        <v>6.9560185185185187E-4</v>
      </c>
      <c r="J21">
        <v>64.14</v>
      </c>
      <c r="N21">
        <f t="shared" si="0"/>
        <v>80198</v>
      </c>
      <c r="O21">
        <f>IF(AND(A21&gt;0,A21&lt;999),IFERROR(VLOOKUP(result0116[[#This Row],[Card]],U14OKMen[],1,FALSE),0),0)</f>
        <v>0</v>
      </c>
      <c r="P21">
        <f>IF(AND(A21&gt;0,A21&lt;999),IF(result0116[[#This Row],[In List]]&lt;&gt;0,P20+1,P20),0)</f>
        <v>6</v>
      </c>
      <c r="Q21">
        <f t="shared" si="1"/>
        <v>20</v>
      </c>
    </row>
    <row r="22" spans="1:17" x14ac:dyDescent="0.25">
      <c r="A22">
        <v>21</v>
      </c>
      <c r="B22">
        <v>74295</v>
      </c>
      <c r="C22">
        <v>20</v>
      </c>
      <c r="D22" t="s">
        <v>141</v>
      </c>
      <c r="E22" t="s">
        <v>126</v>
      </c>
      <c r="F22" t="s">
        <v>112</v>
      </c>
      <c r="G22" s="1">
        <v>6.957175925925925E-4</v>
      </c>
      <c r="I22" s="1">
        <v>6.957175925925925E-4</v>
      </c>
      <c r="J22">
        <v>64.3</v>
      </c>
      <c r="N22">
        <f t="shared" si="0"/>
        <v>74295</v>
      </c>
      <c r="O22">
        <f>IF(AND(A22&gt;0,A22&lt;999),IFERROR(VLOOKUP(result0116[[#This Row],[Card]],U14OKMen[],1,FALSE),0),0)</f>
        <v>0</v>
      </c>
      <c r="P22">
        <f>IF(AND(A22&gt;0,A22&lt;999),IF(result0116[[#This Row],[In List]]&lt;&gt;0,P21+1,P21),0)</f>
        <v>6</v>
      </c>
      <c r="Q22">
        <f t="shared" si="1"/>
        <v>21</v>
      </c>
    </row>
    <row r="23" spans="1:17" x14ac:dyDescent="0.25">
      <c r="A23">
        <v>22</v>
      </c>
      <c r="B23">
        <v>67877</v>
      </c>
      <c r="C23">
        <v>14</v>
      </c>
      <c r="D23" t="s">
        <v>142</v>
      </c>
      <c r="E23" t="s">
        <v>126</v>
      </c>
      <c r="F23" t="s">
        <v>112</v>
      </c>
      <c r="G23" s="1">
        <v>6.9687500000000001E-4</v>
      </c>
      <c r="I23" s="1">
        <v>6.9687500000000001E-4</v>
      </c>
      <c r="J23">
        <v>65.88</v>
      </c>
      <c r="N23">
        <f t="shared" si="0"/>
        <v>67877</v>
      </c>
      <c r="O23">
        <f>IF(AND(A23&gt;0,A23&lt;999),IFERROR(VLOOKUP(result0116[[#This Row],[Card]],U14OKMen[],1,FALSE),0),0)</f>
        <v>0</v>
      </c>
      <c r="P23">
        <f>IF(AND(A23&gt;0,A23&lt;999),IF(result0116[[#This Row],[In List]]&lt;&gt;0,P22+1,P22),0)</f>
        <v>6</v>
      </c>
      <c r="Q23">
        <f t="shared" si="1"/>
        <v>22</v>
      </c>
    </row>
    <row r="24" spans="1:17" x14ac:dyDescent="0.25">
      <c r="A24">
        <v>23</v>
      </c>
      <c r="B24">
        <v>69048</v>
      </c>
      <c r="C24">
        <v>16</v>
      </c>
      <c r="D24" t="s">
        <v>143</v>
      </c>
      <c r="E24" t="s">
        <v>144</v>
      </c>
      <c r="F24" t="s">
        <v>112</v>
      </c>
      <c r="G24" s="1">
        <v>6.9756944444444434E-4</v>
      </c>
      <c r="I24" s="1">
        <v>6.9756944444444434E-4</v>
      </c>
      <c r="J24">
        <v>66.84</v>
      </c>
      <c r="N24">
        <f t="shared" si="0"/>
        <v>69048</v>
      </c>
      <c r="O24">
        <f>IF(AND(A24&gt;0,A24&lt;999),IFERROR(VLOOKUP(result0116[[#This Row],[Card]],U14OKMen[],1,FALSE),0),0)</f>
        <v>0</v>
      </c>
      <c r="P24">
        <f>IF(AND(A24&gt;0,A24&lt;999),IF(result0116[[#This Row],[In List]]&lt;&gt;0,P23+1,P23),0)</f>
        <v>6</v>
      </c>
      <c r="Q24">
        <f t="shared" si="1"/>
        <v>23</v>
      </c>
    </row>
    <row r="25" spans="1:17" x14ac:dyDescent="0.25">
      <c r="A25">
        <v>24</v>
      </c>
      <c r="B25">
        <v>74305</v>
      </c>
      <c r="C25">
        <v>5</v>
      </c>
      <c r="D25" t="s">
        <v>145</v>
      </c>
      <c r="E25" t="s">
        <v>124</v>
      </c>
      <c r="F25" t="s">
        <v>112</v>
      </c>
      <c r="G25" s="1">
        <v>6.9803240740740752E-4</v>
      </c>
      <c r="I25" s="1">
        <v>6.9803240740740752E-4</v>
      </c>
      <c r="J25">
        <v>67.47</v>
      </c>
      <c r="N25">
        <f t="shared" si="0"/>
        <v>74305</v>
      </c>
      <c r="O25">
        <f>IF(AND(A25&gt;0,A25&lt;999),IFERROR(VLOOKUP(result0116[[#This Row],[Card]],U14OKMen[],1,FALSE),0),0)</f>
        <v>0</v>
      </c>
      <c r="P25">
        <f>IF(AND(A25&gt;0,A25&lt;999),IF(result0116[[#This Row],[In List]]&lt;&gt;0,P24+1,P24),0)</f>
        <v>6</v>
      </c>
      <c r="Q25">
        <f t="shared" si="1"/>
        <v>24</v>
      </c>
    </row>
    <row r="26" spans="1:17" x14ac:dyDescent="0.25">
      <c r="A26">
        <v>24</v>
      </c>
      <c r="B26">
        <v>67975</v>
      </c>
      <c r="C26">
        <v>31</v>
      </c>
      <c r="D26" t="s">
        <v>146</v>
      </c>
      <c r="E26" t="s">
        <v>120</v>
      </c>
      <c r="F26" t="s">
        <v>112</v>
      </c>
      <c r="G26" s="1">
        <v>6.9803240740740752E-4</v>
      </c>
      <c r="I26" s="1">
        <v>6.9803240740740752E-4</v>
      </c>
      <c r="J26">
        <v>67.47</v>
      </c>
      <c r="N26">
        <f t="shared" si="0"/>
        <v>67975</v>
      </c>
      <c r="O26">
        <f>IF(AND(A26&gt;0,A26&lt;999),IFERROR(VLOOKUP(result0116[[#This Row],[Card]],U14OKMen[],1,FALSE),0),0)</f>
        <v>0</v>
      </c>
      <c r="P26">
        <f>IF(AND(A26&gt;0,A26&lt;999),IF(result0116[[#This Row],[In List]]&lt;&gt;0,P25+1,P25),0)</f>
        <v>6</v>
      </c>
      <c r="Q26">
        <f t="shared" si="1"/>
        <v>24</v>
      </c>
    </row>
    <row r="27" spans="1:17" x14ac:dyDescent="0.25">
      <c r="A27">
        <v>26</v>
      </c>
      <c r="B27">
        <v>80199</v>
      </c>
      <c r="C27">
        <v>38</v>
      </c>
      <c r="D27" t="s">
        <v>147</v>
      </c>
      <c r="E27" t="s">
        <v>126</v>
      </c>
      <c r="F27" t="s">
        <v>112</v>
      </c>
      <c r="G27" s="1">
        <v>6.994212962962964E-4</v>
      </c>
      <c r="I27" s="1">
        <v>6.994212962962964E-4</v>
      </c>
      <c r="J27">
        <v>69.38</v>
      </c>
      <c r="N27">
        <f t="shared" si="0"/>
        <v>80199</v>
      </c>
      <c r="O27">
        <f>IF(AND(A27&gt;0,A27&lt;999),IFERROR(VLOOKUP(result0116[[#This Row],[Card]],U14OKMen[],1,FALSE),0),0)</f>
        <v>0</v>
      </c>
      <c r="P27">
        <f>IF(AND(A27&gt;0,A27&lt;999),IF(result0116[[#This Row],[In List]]&lt;&gt;0,P26+1,P26),0)</f>
        <v>6</v>
      </c>
      <c r="Q27">
        <f t="shared" si="1"/>
        <v>26</v>
      </c>
    </row>
    <row r="28" spans="1:17" x14ac:dyDescent="0.25">
      <c r="A28">
        <v>27</v>
      </c>
      <c r="B28">
        <v>74253</v>
      </c>
      <c r="C28">
        <v>52</v>
      </c>
      <c r="D28" t="s">
        <v>148</v>
      </c>
      <c r="E28" t="s">
        <v>122</v>
      </c>
      <c r="F28" t="s">
        <v>112</v>
      </c>
      <c r="G28" s="1">
        <v>7.0104166666666665E-4</v>
      </c>
      <c r="I28" s="1">
        <v>7.0104166666666665E-4</v>
      </c>
      <c r="J28">
        <v>71.599999999999994</v>
      </c>
      <c r="N28">
        <f t="shared" si="0"/>
        <v>74253</v>
      </c>
      <c r="O28">
        <f>IF(AND(A28&gt;0,A28&lt;999),IFERROR(VLOOKUP(result0116[[#This Row],[Card]],U14OKMen[],1,FALSE),0),0)</f>
        <v>74253</v>
      </c>
      <c r="P28">
        <f>IF(AND(A28&gt;0,A28&lt;999),IF(result0116[[#This Row],[In List]]&lt;&gt;0,P27+1,P27),0)</f>
        <v>7</v>
      </c>
      <c r="Q28">
        <f t="shared" si="1"/>
        <v>27</v>
      </c>
    </row>
    <row r="29" spans="1:17" x14ac:dyDescent="0.25">
      <c r="A29">
        <v>28</v>
      </c>
      <c r="B29">
        <v>67803</v>
      </c>
      <c r="C29">
        <v>17</v>
      </c>
      <c r="D29" t="s">
        <v>149</v>
      </c>
      <c r="E29" t="s">
        <v>111</v>
      </c>
      <c r="F29" t="s">
        <v>112</v>
      </c>
      <c r="G29" s="1">
        <v>7.0127314814814824E-4</v>
      </c>
      <c r="I29" s="1">
        <v>7.0127314814814824E-4</v>
      </c>
      <c r="J29">
        <v>71.92</v>
      </c>
      <c r="N29">
        <f t="shared" si="0"/>
        <v>67803</v>
      </c>
      <c r="O29">
        <f>IF(AND(A29&gt;0,A29&lt;999),IFERROR(VLOOKUP(result0116[[#This Row],[Card]],U14OKMen[],1,FALSE),0),0)</f>
        <v>0</v>
      </c>
      <c r="P29">
        <f>IF(AND(A29&gt;0,A29&lt;999),IF(result0116[[#This Row],[In List]]&lt;&gt;0,P28+1,P28),0)</f>
        <v>7</v>
      </c>
      <c r="Q29">
        <f t="shared" si="1"/>
        <v>28</v>
      </c>
    </row>
    <row r="30" spans="1:17" x14ac:dyDescent="0.25">
      <c r="A30">
        <v>29</v>
      </c>
      <c r="B30">
        <v>80231</v>
      </c>
      <c r="C30">
        <v>34</v>
      </c>
      <c r="D30" t="s">
        <v>150</v>
      </c>
      <c r="E30" t="s">
        <v>124</v>
      </c>
      <c r="F30" t="s">
        <v>112</v>
      </c>
      <c r="G30" s="1">
        <v>7.0416666666666674E-4</v>
      </c>
      <c r="I30" s="1">
        <v>7.0416666666666674E-4</v>
      </c>
      <c r="J30">
        <v>75.89</v>
      </c>
      <c r="N30">
        <f t="shared" si="0"/>
        <v>80231</v>
      </c>
      <c r="O30">
        <f>IF(AND(A30&gt;0,A30&lt;999),IFERROR(VLOOKUP(result0116[[#This Row],[Card]],U14OKMen[],1,FALSE),0),0)</f>
        <v>0</v>
      </c>
      <c r="P30">
        <f>IF(AND(A30&gt;0,A30&lt;999),IF(result0116[[#This Row],[In List]]&lt;&gt;0,P29+1,P29),0)</f>
        <v>7</v>
      </c>
      <c r="Q30">
        <f t="shared" si="1"/>
        <v>29</v>
      </c>
    </row>
    <row r="31" spans="1:17" x14ac:dyDescent="0.25">
      <c r="A31">
        <v>30</v>
      </c>
      <c r="B31">
        <v>68254</v>
      </c>
      <c r="C31">
        <v>41</v>
      </c>
      <c r="D31" t="s">
        <v>151</v>
      </c>
      <c r="E31" t="s">
        <v>118</v>
      </c>
      <c r="F31" t="s">
        <v>112</v>
      </c>
      <c r="G31" s="1">
        <v>7.0497685185185192E-4</v>
      </c>
      <c r="I31" s="1">
        <v>7.0497685185185192E-4</v>
      </c>
      <c r="J31">
        <v>77</v>
      </c>
      <c r="N31">
        <f t="shared" si="0"/>
        <v>68254</v>
      </c>
      <c r="O31">
        <f>IF(AND(A31&gt;0,A31&lt;999),IFERROR(VLOOKUP(result0116[[#This Row],[Card]],U14OKMen[],1,FALSE),0),0)</f>
        <v>68254</v>
      </c>
      <c r="P31">
        <f>IF(AND(A31&gt;0,A31&lt;999),IF(result0116[[#This Row],[In List]]&lt;&gt;0,P30+1,P30),0)</f>
        <v>8</v>
      </c>
      <c r="Q31">
        <f t="shared" si="1"/>
        <v>30</v>
      </c>
    </row>
    <row r="32" spans="1:17" x14ac:dyDescent="0.25">
      <c r="A32">
        <v>31</v>
      </c>
      <c r="B32">
        <v>69023</v>
      </c>
      <c r="C32">
        <v>50</v>
      </c>
      <c r="D32" t="s">
        <v>152</v>
      </c>
      <c r="E32" t="s">
        <v>114</v>
      </c>
      <c r="F32" t="s">
        <v>112</v>
      </c>
      <c r="G32" s="1">
        <v>7.0543981481481488E-4</v>
      </c>
      <c r="I32" s="1">
        <v>7.0543981481481488E-4</v>
      </c>
      <c r="J32">
        <v>77.63</v>
      </c>
      <c r="N32">
        <f t="shared" si="0"/>
        <v>69023</v>
      </c>
      <c r="O32">
        <f>IF(AND(A32&gt;0,A32&lt;999),IFERROR(VLOOKUP(result0116[[#This Row],[Card]],U14OKMen[],1,FALSE),0),0)</f>
        <v>69023</v>
      </c>
      <c r="P32">
        <f>IF(AND(A32&gt;0,A32&lt;999),IF(result0116[[#This Row],[In List]]&lt;&gt;0,P31+1,P31),0)</f>
        <v>9</v>
      </c>
      <c r="Q32">
        <f t="shared" si="1"/>
        <v>31</v>
      </c>
    </row>
    <row r="33" spans="1:17" x14ac:dyDescent="0.25">
      <c r="A33">
        <v>32</v>
      </c>
      <c r="B33">
        <v>74223</v>
      </c>
      <c r="C33">
        <v>35</v>
      </c>
      <c r="D33" t="s">
        <v>153</v>
      </c>
      <c r="E33" t="s">
        <v>122</v>
      </c>
      <c r="F33" t="s">
        <v>112</v>
      </c>
      <c r="G33" s="1">
        <v>7.0590277777777784E-4</v>
      </c>
      <c r="I33" s="1">
        <v>7.0590277777777784E-4</v>
      </c>
      <c r="J33">
        <v>78.27</v>
      </c>
      <c r="N33">
        <f t="shared" si="0"/>
        <v>74223</v>
      </c>
      <c r="O33">
        <f>IF(AND(A33&gt;0,A33&lt;999),IFERROR(VLOOKUP(result0116[[#This Row],[Card]],U14OKMen[],1,FALSE),0),0)</f>
        <v>74223</v>
      </c>
      <c r="P33">
        <f>IF(AND(A33&gt;0,A33&lt;999),IF(result0116[[#This Row],[In List]]&lt;&gt;0,P32+1,P32),0)</f>
        <v>10</v>
      </c>
      <c r="Q33">
        <f t="shared" si="1"/>
        <v>32</v>
      </c>
    </row>
    <row r="34" spans="1:17" x14ac:dyDescent="0.25">
      <c r="A34">
        <v>33</v>
      </c>
      <c r="B34">
        <v>68959</v>
      </c>
      <c r="C34">
        <v>25</v>
      </c>
      <c r="D34" t="s">
        <v>154</v>
      </c>
      <c r="E34" t="s">
        <v>126</v>
      </c>
      <c r="F34" t="s">
        <v>112</v>
      </c>
      <c r="G34" s="1">
        <v>7.075231481481481E-4</v>
      </c>
      <c r="I34" s="1">
        <v>7.075231481481481E-4</v>
      </c>
      <c r="J34">
        <v>80.489999999999995</v>
      </c>
      <c r="N34">
        <f t="shared" ref="N34:N65" si="2">B34</f>
        <v>68959</v>
      </c>
      <c r="O34">
        <f>IF(AND(A34&gt;0,A34&lt;999),IFERROR(VLOOKUP(result0116[[#This Row],[Card]],U14OKMen[],1,FALSE),0),0)</f>
        <v>0</v>
      </c>
      <c r="P34">
        <f>IF(AND(A34&gt;0,A34&lt;999),IF(result0116[[#This Row],[In List]]&lt;&gt;0,P33+1,P33),0)</f>
        <v>10</v>
      </c>
      <c r="Q34">
        <f t="shared" ref="Q34:Q65" si="3">A34</f>
        <v>33</v>
      </c>
    </row>
    <row r="35" spans="1:17" x14ac:dyDescent="0.25">
      <c r="A35">
        <v>34</v>
      </c>
      <c r="B35">
        <v>67893</v>
      </c>
      <c r="C35">
        <v>44</v>
      </c>
      <c r="D35" t="s">
        <v>155</v>
      </c>
      <c r="E35" t="s">
        <v>129</v>
      </c>
      <c r="F35" t="s">
        <v>112</v>
      </c>
      <c r="G35" s="1">
        <v>7.0844907407407402E-4</v>
      </c>
      <c r="I35" s="1">
        <v>7.0844907407407402E-4</v>
      </c>
      <c r="J35">
        <v>81.760000000000005</v>
      </c>
      <c r="N35">
        <f t="shared" si="2"/>
        <v>67893</v>
      </c>
      <c r="O35">
        <f>IF(AND(A35&gt;0,A35&lt;999),IFERROR(VLOOKUP(result0116[[#This Row],[Card]],U14OKMen[],1,FALSE),0),0)</f>
        <v>67893</v>
      </c>
      <c r="P35">
        <f>IF(AND(A35&gt;0,A35&lt;999),IF(result0116[[#This Row],[In List]]&lt;&gt;0,P34+1,P34),0)</f>
        <v>11</v>
      </c>
      <c r="Q35">
        <f t="shared" si="3"/>
        <v>34</v>
      </c>
    </row>
    <row r="36" spans="1:17" x14ac:dyDescent="0.25">
      <c r="A36">
        <v>35</v>
      </c>
      <c r="B36">
        <v>68292</v>
      </c>
      <c r="C36">
        <v>19</v>
      </c>
      <c r="D36" t="s">
        <v>156</v>
      </c>
      <c r="E36" t="s">
        <v>118</v>
      </c>
      <c r="F36" t="s">
        <v>112</v>
      </c>
      <c r="G36" s="1">
        <v>7.1053240740740723E-4</v>
      </c>
      <c r="I36" s="1">
        <v>7.1053240740740723E-4</v>
      </c>
      <c r="J36">
        <v>84.62</v>
      </c>
      <c r="N36">
        <f t="shared" si="2"/>
        <v>68292</v>
      </c>
      <c r="O36">
        <f>IF(AND(A36&gt;0,A36&lt;999),IFERROR(VLOOKUP(result0116[[#This Row],[Card]],U14OKMen[],1,FALSE),0),0)</f>
        <v>68292</v>
      </c>
      <c r="P36">
        <f>IF(AND(A36&gt;0,A36&lt;999),IF(result0116[[#This Row],[In List]]&lt;&gt;0,P35+1,P35),0)</f>
        <v>12</v>
      </c>
      <c r="Q36">
        <f t="shared" si="3"/>
        <v>35</v>
      </c>
    </row>
    <row r="37" spans="1:17" x14ac:dyDescent="0.25">
      <c r="A37">
        <v>36</v>
      </c>
      <c r="B37">
        <v>80193</v>
      </c>
      <c r="C37">
        <v>37</v>
      </c>
      <c r="D37" t="s">
        <v>157</v>
      </c>
      <c r="E37" t="s">
        <v>126</v>
      </c>
      <c r="F37" t="s">
        <v>112</v>
      </c>
      <c r="G37" s="1">
        <v>7.1122685185185189E-4</v>
      </c>
      <c r="I37" s="1">
        <v>7.1122685185185189E-4</v>
      </c>
      <c r="J37">
        <v>85.57</v>
      </c>
      <c r="N37">
        <f t="shared" si="2"/>
        <v>80193</v>
      </c>
      <c r="O37">
        <f>IF(AND(A37&gt;0,A37&lt;999),IFERROR(VLOOKUP(result0116[[#This Row],[Card]],U14OKMen[],1,FALSE),0),0)</f>
        <v>0</v>
      </c>
      <c r="P37">
        <f>IF(AND(A37&gt;0,A37&lt;999),IF(result0116[[#This Row],[In List]]&lt;&gt;0,P36+1,P36),0)</f>
        <v>12</v>
      </c>
      <c r="Q37">
        <f t="shared" si="3"/>
        <v>36</v>
      </c>
    </row>
    <row r="38" spans="1:17" x14ac:dyDescent="0.25">
      <c r="A38">
        <v>37</v>
      </c>
      <c r="B38">
        <v>74266</v>
      </c>
      <c r="C38">
        <v>63</v>
      </c>
      <c r="D38" t="s">
        <v>158</v>
      </c>
      <c r="E38" t="s">
        <v>159</v>
      </c>
      <c r="F38" t="s">
        <v>112</v>
      </c>
      <c r="G38" s="1">
        <v>7.1469907407407409E-4</v>
      </c>
      <c r="I38" s="1">
        <v>7.1469907407407409E-4</v>
      </c>
      <c r="J38">
        <v>90.33</v>
      </c>
      <c r="N38">
        <f t="shared" si="2"/>
        <v>74266</v>
      </c>
      <c r="O38">
        <f>IF(AND(A38&gt;0,A38&lt;999),IFERROR(VLOOKUP(result0116[[#This Row],[Card]],U14OKMen[],1,FALSE),0),0)</f>
        <v>0</v>
      </c>
      <c r="P38">
        <f>IF(AND(A38&gt;0,A38&lt;999),IF(result0116[[#This Row],[In List]]&lt;&gt;0,P37+1,P37),0)</f>
        <v>12</v>
      </c>
      <c r="Q38">
        <f t="shared" si="3"/>
        <v>37</v>
      </c>
    </row>
    <row r="39" spans="1:17" x14ac:dyDescent="0.25">
      <c r="A39">
        <v>38</v>
      </c>
      <c r="B39">
        <v>68332</v>
      </c>
      <c r="C39">
        <v>43</v>
      </c>
      <c r="D39" t="s">
        <v>160</v>
      </c>
      <c r="E39" t="s">
        <v>114</v>
      </c>
      <c r="F39" t="s">
        <v>112</v>
      </c>
      <c r="G39" s="1">
        <v>7.1493055555555557E-4</v>
      </c>
      <c r="I39" s="1">
        <v>7.1493055555555557E-4</v>
      </c>
      <c r="J39">
        <v>90.65</v>
      </c>
      <c r="N39">
        <f t="shared" si="2"/>
        <v>68332</v>
      </c>
      <c r="O39">
        <f>IF(AND(A39&gt;0,A39&lt;999),IFERROR(VLOOKUP(result0116[[#This Row],[Card]],U14OKMen[],1,FALSE),0),0)</f>
        <v>68332</v>
      </c>
      <c r="P39">
        <f>IF(AND(A39&gt;0,A39&lt;999),IF(result0116[[#This Row],[In List]]&lt;&gt;0,P38+1,P38),0)</f>
        <v>13</v>
      </c>
      <c r="Q39">
        <f t="shared" si="3"/>
        <v>38</v>
      </c>
    </row>
    <row r="40" spans="1:17" x14ac:dyDescent="0.25">
      <c r="A40">
        <v>39</v>
      </c>
      <c r="B40">
        <v>68276</v>
      </c>
      <c r="C40">
        <v>29</v>
      </c>
      <c r="D40" t="s">
        <v>161</v>
      </c>
      <c r="E40" t="s">
        <v>139</v>
      </c>
      <c r="F40" t="s">
        <v>112</v>
      </c>
      <c r="G40" s="1">
        <v>7.1527777777777779E-4</v>
      </c>
      <c r="I40" s="1">
        <v>7.1527777777777779E-4</v>
      </c>
      <c r="J40">
        <v>91.13</v>
      </c>
      <c r="N40">
        <f t="shared" si="2"/>
        <v>68276</v>
      </c>
      <c r="O40">
        <f>IF(AND(A40&gt;0,A40&lt;999),IFERROR(VLOOKUP(result0116[[#This Row],[Card]],U14OKMen[],1,FALSE),0),0)</f>
        <v>0</v>
      </c>
      <c r="P40">
        <f>IF(AND(A40&gt;0,A40&lt;999),IF(result0116[[#This Row],[In List]]&lt;&gt;0,P39+1,P39),0)</f>
        <v>13</v>
      </c>
      <c r="Q40">
        <f t="shared" si="3"/>
        <v>39</v>
      </c>
    </row>
    <row r="41" spans="1:17" x14ac:dyDescent="0.25">
      <c r="A41">
        <v>40</v>
      </c>
      <c r="B41">
        <v>68353</v>
      </c>
      <c r="C41">
        <v>85</v>
      </c>
      <c r="D41" t="s">
        <v>162</v>
      </c>
      <c r="E41" t="s">
        <v>114</v>
      </c>
      <c r="F41" t="s">
        <v>112</v>
      </c>
      <c r="G41" s="1">
        <v>7.1678240740740741E-4</v>
      </c>
      <c r="I41" s="1">
        <v>7.1678240740740741E-4</v>
      </c>
      <c r="J41">
        <v>93.19</v>
      </c>
      <c r="N41">
        <f t="shared" si="2"/>
        <v>68353</v>
      </c>
      <c r="O41">
        <f>IF(AND(A41&gt;0,A41&lt;999),IFERROR(VLOOKUP(result0116[[#This Row],[Card]],U14OKMen[],1,FALSE),0),0)</f>
        <v>68353</v>
      </c>
      <c r="P41">
        <f>IF(AND(A41&gt;0,A41&lt;999),IF(result0116[[#This Row],[In List]]&lt;&gt;0,P40+1,P40),0)</f>
        <v>14</v>
      </c>
      <c r="Q41">
        <f t="shared" si="3"/>
        <v>40</v>
      </c>
    </row>
    <row r="42" spans="1:17" x14ac:dyDescent="0.25">
      <c r="A42">
        <v>41</v>
      </c>
      <c r="B42">
        <v>80175</v>
      </c>
      <c r="C42">
        <v>68</v>
      </c>
      <c r="D42" t="s">
        <v>163</v>
      </c>
      <c r="E42" t="s">
        <v>164</v>
      </c>
      <c r="F42" t="s">
        <v>112</v>
      </c>
      <c r="G42" s="1">
        <v>7.175925925925927E-4</v>
      </c>
      <c r="I42" s="1">
        <v>7.175925925925927E-4</v>
      </c>
      <c r="J42">
        <v>94.3</v>
      </c>
      <c r="N42">
        <f t="shared" si="2"/>
        <v>80175</v>
      </c>
      <c r="O42">
        <f>IF(AND(A42&gt;0,A42&lt;999),IFERROR(VLOOKUP(result0116[[#This Row],[Card]],U14OKMen[],1,FALSE),0),0)</f>
        <v>80175</v>
      </c>
      <c r="P42">
        <f>IF(AND(A42&gt;0,A42&lt;999),IF(result0116[[#This Row],[In List]]&lt;&gt;0,P41+1,P41),0)</f>
        <v>15</v>
      </c>
      <c r="Q42">
        <f t="shared" si="3"/>
        <v>41</v>
      </c>
    </row>
    <row r="43" spans="1:17" x14ac:dyDescent="0.25">
      <c r="A43">
        <v>42</v>
      </c>
      <c r="B43">
        <v>74274</v>
      </c>
      <c r="C43">
        <v>96</v>
      </c>
      <c r="D43" t="s">
        <v>165</v>
      </c>
      <c r="E43" t="s">
        <v>124</v>
      </c>
      <c r="F43" t="s">
        <v>112</v>
      </c>
      <c r="G43" s="1">
        <v>7.1770833333333333E-4</v>
      </c>
      <c r="I43" s="1">
        <v>7.1770833333333333E-4</v>
      </c>
      <c r="J43">
        <v>94.46</v>
      </c>
      <c r="N43">
        <f t="shared" si="2"/>
        <v>74274</v>
      </c>
      <c r="O43">
        <f>IF(AND(A43&gt;0,A43&lt;999),IFERROR(VLOOKUP(result0116[[#This Row],[Card]],U14OKMen[],1,FALSE),0),0)</f>
        <v>0</v>
      </c>
      <c r="P43">
        <f>IF(AND(A43&gt;0,A43&lt;999),IF(result0116[[#This Row],[In List]]&lt;&gt;0,P42+1,P42),0)</f>
        <v>15</v>
      </c>
      <c r="Q43">
        <f t="shared" si="3"/>
        <v>42</v>
      </c>
    </row>
    <row r="44" spans="1:17" x14ac:dyDescent="0.25">
      <c r="A44">
        <v>43</v>
      </c>
      <c r="B44">
        <v>67847</v>
      </c>
      <c r="C44">
        <v>53</v>
      </c>
      <c r="D44" t="s">
        <v>166</v>
      </c>
      <c r="E44" t="s">
        <v>126</v>
      </c>
      <c r="F44" t="s">
        <v>112</v>
      </c>
      <c r="G44" s="1">
        <v>7.1863425925925925E-4</v>
      </c>
      <c r="I44" s="1">
        <v>7.1863425925925925E-4</v>
      </c>
      <c r="J44">
        <v>95.73</v>
      </c>
      <c r="N44">
        <f t="shared" si="2"/>
        <v>67847</v>
      </c>
      <c r="O44">
        <f>IF(AND(A44&gt;0,A44&lt;999),IFERROR(VLOOKUP(result0116[[#This Row],[Card]],U14OKMen[],1,FALSE),0),0)</f>
        <v>0</v>
      </c>
      <c r="P44">
        <f>IF(AND(A44&gt;0,A44&lt;999),IF(result0116[[#This Row],[In List]]&lt;&gt;0,P43+1,P43),0)</f>
        <v>15</v>
      </c>
      <c r="Q44">
        <f t="shared" si="3"/>
        <v>43</v>
      </c>
    </row>
    <row r="45" spans="1:17" x14ac:dyDescent="0.25">
      <c r="A45">
        <v>44</v>
      </c>
      <c r="B45">
        <v>80191</v>
      </c>
      <c r="C45">
        <v>48</v>
      </c>
      <c r="D45" t="s">
        <v>167</v>
      </c>
      <c r="E45" t="s">
        <v>126</v>
      </c>
      <c r="F45" t="s">
        <v>112</v>
      </c>
      <c r="G45" s="1">
        <v>7.2465277777777795E-4</v>
      </c>
      <c r="I45" s="1">
        <v>7.2465277777777795E-4</v>
      </c>
      <c r="J45">
        <v>103.99</v>
      </c>
      <c r="N45">
        <f t="shared" si="2"/>
        <v>80191</v>
      </c>
      <c r="O45">
        <f>IF(AND(A45&gt;0,A45&lt;999),IFERROR(VLOOKUP(result0116[[#This Row],[Card]],U14OKMen[],1,FALSE),0),0)</f>
        <v>0</v>
      </c>
      <c r="P45">
        <f>IF(AND(A45&gt;0,A45&lt;999),IF(result0116[[#This Row],[In List]]&lt;&gt;0,P44+1,P44),0)</f>
        <v>15</v>
      </c>
      <c r="Q45">
        <f t="shared" si="3"/>
        <v>44</v>
      </c>
    </row>
    <row r="46" spans="1:17" x14ac:dyDescent="0.25">
      <c r="A46">
        <v>44</v>
      </c>
      <c r="B46">
        <v>74241</v>
      </c>
      <c r="C46">
        <v>66</v>
      </c>
      <c r="D46" t="s">
        <v>168</v>
      </c>
      <c r="E46" t="s">
        <v>169</v>
      </c>
      <c r="F46" t="s">
        <v>112</v>
      </c>
      <c r="G46" s="1">
        <v>7.2465277777777795E-4</v>
      </c>
      <c r="I46" s="1">
        <v>7.2465277777777795E-4</v>
      </c>
      <c r="J46">
        <v>103.99</v>
      </c>
      <c r="N46">
        <f t="shared" si="2"/>
        <v>74241</v>
      </c>
      <c r="O46">
        <f>IF(AND(A46&gt;0,A46&lt;999),IFERROR(VLOOKUP(result0116[[#This Row],[Card]],U14OKMen[],1,FALSE),0),0)</f>
        <v>0</v>
      </c>
      <c r="P46">
        <f>IF(AND(A46&gt;0,A46&lt;999),IF(result0116[[#This Row],[In List]]&lt;&gt;0,P45+1,P45),0)</f>
        <v>15</v>
      </c>
      <c r="Q46">
        <f t="shared" si="3"/>
        <v>44</v>
      </c>
    </row>
    <row r="47" spans="1:17" x14ac:dyDescent="0.25">
      <c r="A47">
        <v>46</v>
      </c>
      <c r="B47">
        <v>80222</v>
      </c>
      <c r="C47">
        <v>60</v>
      </c>
      <c r="D47" t="s">
        <v>170</v>
      </c>
      <c r="E47" t="s">
        <v>126</v>
      </c>
      <c r="F47" t="s">
        <v>112</v>
      </c>
      <c r="G47" s="1">
        <v>7.2766203703703708E-4</v>
      </c>
      <c r="I47" s="1">
        <v>7.2766203703703708E-4</v>
      </c>
      <c r="J47">
        <v>108.11</v>
      </c>
      <c r="N47">
        <f t="shared" si="2"/>
        <v>80222</v>
      </c>
      <c r="O47">
        <f>IF(AND(A47&gt;0,A47&lt;999),IFERROR(VLOOKUP(result0116[[#This Row],[Card]],U14OKMen[],1,FALSE),0),0)</f>
        <v>0</v>
      </c>
      <c r="P47">
        <f>IF(AND(A47&gt;0,A47&lt;999),IF(result0116[[#This Row],[In List]]&lt;&gt;0,P46+1,P46),0)</f>
        <v>15</v>
      </c>
      <c r="Q47">
        <f t="shared" si="3"/>
        <v>46</v>
      </c>
    </row>
    <row r="48" spans="1:17" x14ac:dyDescent="0.25">
      <c r="A48">
        <v>47</v>
      </c>
      <c r="B48">
        <v>68991</v>
      </c>
      <c r="C48">
        <v>51</v>
      </c>
      <c r="D48" t="s">
        <v>171</v>
      </c>
      <c r="E48" t="s">
        <v>129</v>
      </c>
      <c r="F48" t="s">
        <v>112</v>
      </c>
      <c r="G48" s="1">
        <v>7.2858796296296289E-4</v>
      </c>
      <c r="I48" s="1">
        <v>7.2858796296296289E-4</v>
      </c>
      <c r="J48">
        <v>109.38</v>
      </c>
      <c r="N48">
        <f t="shared" si="2"/>
        <v>68991</v>
      </c>
      <c r="O48">
        <f>IF(AND(A48&gt;0,A48&lt;999),IFERROR(VLOOKUP(result0116[[#This Row],[Card]],U14OKMen[],1,FALSE),0),0)</f>
        <v>68991</v>
      </c>
      <c r="P48">
        <f>IF(AND(A48&gt;0,A48&lt;999),IF(result0116[[#This Row],[In List]]&lt;&gt;0,P47+1,P47),0)</f>
        <v>16</v>
      </c>
      <c r="Q48">
        <f t="shared" si="3"/>
        <v>47</v>
      </c>
    </row>
    <row r="49" spans="1:17" x14ac:dyDescent="0.25">
      <c r="A49">
        <v>48</v>
      </c>
      <c r="B49">
        <v>67915</v>
      </c>
      <c r="C49">
        <v>70</v>
      </c>
      <c r="D49" t="s">
        <v>172</v>
      </c>
      <c r="E49" t="s">
        <v>114</v>
      </c>
      <c r="F49" t="s">
        <v>112</v>
      </c>
      <c r="G49" s="1">
        <v>7.3182870370370372E-4</v>
      </c>
      <c r="I49" s="1">
        <v>7.3182870370370372E-4</v>
      </c>
      <c r="J49">
        <v>113.83</v>
      </c>
      <c r="N49">
        <f t="shared" si="2"/>
        <v>67915</v>
      </c>
      <c r="O49">
        <f>IF(AND(A49&gt;0,A49&lt;999),IFERROR(VLOOKUP(result0116[[#This Row],[Card]],U14OKMen[],1,FALSE),0),0)</f>
        <v>67915</v>
      </c>
      <c r="P49">
        <f>IF(AND(A49&gt;0,A49&lt;999),IF(result0116[[#This Row],[In List]]&lt;&gt;0,P48+1,P48),0)</f>
        <v>17</v>
      </c>
      <c r="Q49">
        <f t="shared" si="3"/>
        <v>48</v>
      </c>
    </row>
    <row r="50" spans="1:17" x14ac:dyDescent="0.25">
      <c r="A50">
        <v>49</v>
      </c>
      <c r="B50">
        <v>80264</v>
      </c>
      <c r="C50">
        <v>46</v>
      </c>
      <c r="D50" t="s">
        <v>173</v>
      </c>
      <c r="E50" t="s">
        <v>124</v>
      </c>
      <c r="F50" t="s">
        <v>112</v>
      </c>
      <c r="G50" s="1">
        <v>7.3206018518518531E-4</v>
      </c>
      <c r="I50" s="1">
        <v>7.3206018518518531E-4</v>
      </c>
      <c r="J50">
        <v>114.15</v>
      </c>
      <c r="N50">
        <f t="shared" si="2"/>
        <v>80264</v>
      </c>
      <c r="O50">
        <f>IF(AND(A50&gt;0,A50&lt;999),IFERROR(VLOOKUP(result0116[[#This Row],[Card]],U14OKMen[],1,FALSE),0),0)</f>
        <v>0</v>
      </c>
      <c r="P50">
        <f>IF(AND(A50&gt;0,A50&lt;999),IF(result0116[[#This Row],[In List]]&lt;&gt;0,P49+1,P49),0)</f>
        <v>17</v>
      </c>
      <c r="Q50">
        <f t="shared" si="3"/>
        <v>49</v>
      </c>
    </row>
    <row r="51" spans="1:17" x14ac:dyDescent="0.25">
      <c r="A51">
        <v>50</v>
      </c>
      <c r="B51">
        <v>67857</v>
      </c>
      <c r="C51">
        <v>45</v>
      </c>
      <c r="D51" t="s">
        <v>174</v>
      </c>
      <c r="E51" t="s">
        <v>124</v>
      </c>
      <c r="F51" t="s">
        <v>112</v>
      </c>
      <c r="G51" s="1">
        <v>7.3333333333333334E-4</v>
      </c>
      <c r="I51" s="1">
        <v>7.3333333333333334E-4</v>
      </c>
      <c r="J51">
        <v>115.89</v>
      </c>
      <c r="N51">
        <f t="shared" si="2"/>
        <v>67857</v>
      </c>
      <c r="O51">
        <f>IF(AND(A51&gt;0,A51&lt;999),IFERROR(VLOOKUP(result0116[[#This Row],[Card]],U14OKMen[],1,FALSE),0),0)</f>
        <v>0</v>
      </c>
      <c r="P51">
        <f>IF(AND(A51&gt;0,A51&lt;999),IF(result0116[[#This Row],[In List]]&lt;&gt;0,P50+1,P50),0)</f>
        <v>17</v>
      </c>
      <c r="Q51">
        <f t="shared" si="3"/>
        <v>50</v>
      </c>
    </row>
    <row r="52" spans="1:17" x14ac:dyDescent="0.25">
      <c r="A52">
        <v>51</v>
      </c>
      <c r="B52">
        <v>68249</v>
      </c>
      <c r="C52">
        <v>39</v>
      </c>
      <c r="D52" t="s">
        <v>175</v>
      </c>
      <c r="E52" t="s">
        <v>139</v>
      </c>
      <c r="F52" t="s">
        <v>112</v>
      </c>
      <c r="G52" s="1">
        <v>7.3425925925925915E-4</v>
      </c>
      <c r="I52" s="1">
        <v>7.3425925925925915E-4</v>
      </c>
      <c r="J52">
        <v>117.16</v>
      </c>
      <c r="N52">
        <f t="shared" si="2"/>
        <v>68249</v>
      </c>
      <c r="O52">
        <f>IF(AND(A52&gt;0,A52&lt;999),IFERROR(VLOOKUP(result0116[[#This Row],[Card]],U14OKMen[],1,FALSE),0),0)</f>
        <v>0</v>
      </c>
      <c r="P52">
        <f>IF(AND(A52&gt;0,A52&lt;999),IF(result0116[[#This Row],[In List]]&lt;&gt;0,P51+1,P51),0)</f>
        <v>17</v>
      </c>
      <c r="Q52">
        <f t="shared" si="3"/>
        <v>51</v>
      </c>
    </row>
    <row r="53" spans="1:17" x14ac:dyDescent="0.25">
      <c r="A53">
        <v>52</v>
      </c>
      <c r="B53">
        <v>68384</v>
      </c>
      <c r="C53">
        <v>36</v>
      </c>
      <c r="D53" t="s">
        <v>176</v>
      </c>
      <c r="E53" t="s">
        <v>144</v>
      </c>
      <c r="F53" t="s">
        <v>112</v>
      </c>
      <c r="G53" s="1">
        <v>7.3796296296296294E-4</v>
      </c>
      <c r="I53" s="1">
        <v>7.3796296296296294E-4</v>
      </c>
      <c r="J53">
        <v>122.24</v>
      </c>
      <c r="N53">
        <f t="shared" si="2"/>
        <v>68384</v>
      </c>
      <c r="O53">
        <f>IF(AND(A53&gt;0,A53&lt;999),IFERROR(VLOOKUP(result0116[[#This Row],[Card]],U14OKMen[],1,FALSE),0),0)</f>
        <v>0</v>
      </c>
      <c r="P53">
        <f>IF(AND(A53&gt;0,A53&lt;999),IF(result0116[[#This Row],[In List]]&lt;&gt;0,P52+1,P52),0)</f>
        <v>17</v>
      </c>
      <c r="Q53">
        <f t="shared" si="3"/>
        <v>52</v>
      </c>
    </row>
    <row r="54" spans="1:17" x14ac:dyDescent="0.25">
      <c r="A54">
        <v>53</v>
      </c>
      <c r="B54">
        <v>80225</v>
      </c>
      <c r="C54">
        <v>74</v>
      </c>
      <c r="D54" t="s">
        <v>177</v>
      </c>
      <c r="E54" t="s">
        <v>124</v>
      </c>
      <c r="F54" t="s">
        <v>112</v>
      </c>
      <c r="G54" s="1">
        <v>7.4004629629629637E-4</v>
      </c>
      <c r="I54" s="1">
        <v>7.4004629629629637E-4</v>
      </c>
      <c r="J54">
        <v>125.1</v>
      </c>
      <c r="N54">
        <f t="shared" si="2"/>
        <v>80225</v>
      </c>
      <c r="O54">
        <f>IF(AND(A54&gt;0,A54&lt;999),IFERROR(VLOOKUP(result0116[[#This Row],[Card]],U14OKMen[],1,FALSE),0),0)</f>
        <v>0</v>
      </c>
      <c r="P54">
        <f>IF(AND(A54&gt;0,A54&lt;999),IF(result0116[[#This Row],[In List]]&lt;&gt;0,P53+1,P53),0)</f>
        <v>17</v>
      </c>
      <c r="Q54">
        <f t="shared" si="3"/>
        <v>53</v>
      </c>
    </row>
    <row r="55" spans="1:17" x14ac:dyDescent="0.25">
      <c r="A55">
        <v>54</v>
      </c>
      <c r="B55">
        <v>80256</v>
      </c>
      <c r="C55">
        <v>64</v>
      </c>
      <c r="D55" t="s">
        <v>178</v>
      </c>
      <c r="E55" t="s">
        <v>124</v>
      </c>
      <c r="F55" t="s">
        <v>112</v>
      </c>
      <c r="G55" s="1">
        <v>7.4027777777777774E-4</v>
      </c>
      <c r="I55" s="1">
        <v>7.4027777777777774E-4</v>
      </c>
      <c r="J55">
        <v>125.42</v>
      </c>
      <c r="N55">
        <f t="shared" si="2"/>
        <v>80256</v>
      </c>
      <c r="O55">
        <f>IF(AND(A55&gt;0,A55&lt;999),IFERROR(VLOOKUP(result0116[[#This Row],[Card]],U14OKMen[],1,FALSE),0),0)</f>
        <v>0</v>
      </c>
      <c r="P55">
        <f>IF(AND(A55&gt;0,A55&lt;999),IF(result0116[[#This Row],[In List]]&lt;&gt;0,P54+1,P54),0)</f>
        <v>17</v>
      </c>
      <c r="Q55">
        <f t="shared" si="3"/>
        <v>54</v>
      </c>
    </row>
    <row r="56" spans="1:17" x14ac:dyDescent="0.25">
      <c r="A56">
        <v>55</v>
      </c>
      <c r="B56">
        <v>80254</v>
      </c>
      <c r="C56">
        <v>73</v>
      </c>
      <c r="D56" t="s">
        <v>179</v>
      </c>
      <c r="E56" t="s">
        <v>124</v>
      </c>
      <c r="F56" t="s">
        <v>112</v>
      </c>
      <c r="G56" s="1">
        <v>7.4085648148148155E-4</v>
      </c>
      <c r="I56" s="1">
        <v>7.4085648148148155E-4</v>
      </c>
      <c r="J56">
        <v>126.21</v>
      </c>
      <c r="N56">
        <f t="shared" si="2"/>
        <v>80254</v>
      </c>
      <c r="O56">
        <f>IF(AND(A56&gt;0,A56&lt;999),IFERROR(VLOOKUP(result0116[[#This Row],[Card]],U14OKMen[],1,FALSE),0),0)</f>
        <v>0</v>
      </c>
      <c r="P56">
        <f>IF(AND(A56&gt;0,A56&lt;999),IF(result0116[[#This Row],[In List]]&lt;&gt;0,P55+1,P55),0)</f>
        <v>17</v>
      </c>
      <c r="Q56">
        <f t="shared" si="3"/>
        <v>55</v>
      </c>
    </row>
    <row r="57" spans="1:17" x14ac:dyDescent="0.25">
      <c r="A57">
        <v>56</v>
      </c>
      <c r="B57">
        <v>68396</v>
      </c>
      <c r="C57">
        <v>84</v>
      </c>
      <c r="D57" t="s">
        <v>180</v>
      </c>
      <c r="E57" t="s">
        <v>129</v>
      </c>
      <c r="F57" t="s">
        <v>112</v>
      </c>
      <c r="G57" s="1">
        <v>7.4143518518518525E-4</v>
      </c>
      <c r="I57" s="1">
        <v>7.4143518518518525E-4</v>
      </c>
      <c r="J57">
        <v>127.01</v>
      </c>
      <c r="N57">
        <f t="shared" si="2"/>
        <v>68396</v>
      </c>
      <c r="O57">
        <f>IF(AND(A57&gt;0,A57&lt;999),IFERROR(VLOOKUP(result0116[[#This Row],[Card]],U14OKMen[],1,FALSE),0),0)</f>
        <v>68396</v>
      </c>
      <c r="P57">
        <f>IF(AND(A57&gt;0,A57&lt;999),IF(result0116[[#This Row],[In List]]&lt;&gt;0,P56+1,P56),0)</f>
        <v>18</v>
      </c>
      <c r="Q57">
        <f t="shared" si="3"/>
        <v>56</v>
      </c>
    </row>
    <row r="58" spans="1:17" x14ac:dyDescent="0.25">
      <c r="A58">
        <v>57</v>
      </c>
      <c r="B58">
        <v>80173</v>
      </c>
      <c r="C58">
        <v>47</v>
      </c>
      <c r="D58" t="s">
        <v>181</v>
      </c>
      <c r="E58" t="s">
        <v>122</v>
      </c>
      <c r="F58" t="s">
        <v>112</v>
      </c>
      <c r="G58" s="1">
        <v>7.4224537037037043E-4</v>
      </c>
      <c r="I58" s="1">
        <v>7.4224537037037043E-4</v>
      </c>
      <c r="J58">
        <v>128.12</v>
      </c>
      <c r="N58">
        <f t="shared" si="2"/>
        <v>80173</v>
      </c>
      <c r="O58">
        <f>IF(AND(A58&gt;0,A58&lt;999),IFERROR(VLOOKUP(result0116[[#This Row],[Card]],U14OKMen[],1,FALSE),0),0)</f>
        <v>80173</v>
      </c>
      <c r="P58">
        <f>IF(AND(A58&gt;0,A58&lt;999),IF(result0116[[#This Row],[In List]]&lt;&gt;0,P57+1,P57),0)</f>
        <v>19</v>
      </c>
      <c r="Q58">
        <f t="shared" si="3"/>
        <v>57</v>
      </c>
    </row>
    <row r="59" spans="1:17" x14ac:dyDescent="0.25">
      <c r="A59">
        <v>57</v>
      </c>
      <c r="B59">
        <v>80179</v>
      </c>
      <c r="C59">
        <v>81</v>
      </c>
      <c r="D59" t="s">
        <v>182</v>
      </c>
      <c r="E59" t="s">
        <v>169</v>
      </c>
      <c r="F59" t="s">
        <v>112</v>
      </c>
      <c r="G59" s="1">
        <v>7.4224537037037043E-4</v>
      </c>
      <c r="I59" s="1">
        <v>7.4224537037037043E-4</v>
      </c>
      <c r="J59">
        <v>128.12</v>
      </c>
      <c r="N59">
        <f t="shared" si="2"/>
        <v>80179</v>
      </c>
      <c r="O59">
        <f>IF(AND(A59&gt;0,A59&lt;999),IFERROR(VLOOKUP(result0116[[#This Row],[Card]],U14OKMen[],1,FALSE),0),0)</f>
        <v>0</v>
      </c>
      <c r="P59">
        <f>IF(AND(A59&gt;0,A59&lt;999),IF(result0116[[#This Row],[In List]]&lt;&gt;0,P58+1,P58),0)</f>
        <v>19</v>
      </c>
      <c r="Q59">
        <f t="shared" si="3"/>
        <v>57</v>
      </c>
    </row>
    <row r="60" spans="1:17" x14ac:dyDescent="0.25">
      <c r="A60">
        <v>59</v>
      </c>
      <c r="B60">
        <v>74293</v>
      </c>
      <c r="C60">
        <v>33</v>
      </c>
      <c r="D60" t="s">
        <v>183</v>
      </c>
      <c r="E60" t="s">
        <v>126</v>
      </c>
      <c r="F60" t="s">
        <v>112</v>
      </c>
      <c r="G60" s="1">
        <v>7.4606481481481485E-4</v>
      </c>
      <c r="I60" s="1">
        <v>7.4606481481481485E-4</v>
      </c>
      <c r="J60">
        <v>133.36000000000001</v>
      </c>
      <c r="N60">
        <f t="shared" si="2"/>
        <v>74293</v>
      </c>
      <c r="O60">
        <f>IF(AND(A60&gt;0,A60&lt;999),IFERROR(VLOOKUP(result0116[[#This Row],[Card]],U14OKMen[],1,FALSE),0),0)</f>
        <v>0</v>
      </c>
      <c r="P60">
        <f>IF(AND(A60&gt;0,A60&lt;999),IF(result0116[[#This Row],[In List]]&lt;&gt;0,P59+1,P59),0)</f>
        <v>19</v>
      </c>
      <c r="Q60">
        <f t="shared" si="3"/>
        <v>59</v>
      </c>
    </row>
    <row r="61" spans="1:17" x14ac:dyDescent="0.25">
      <c r="A61">
        <v>60</v>
      </c>
      <c r="B61">
        <v>80207</v>
      </c>
      <c r="C61">
        <v>88</v>
      </c>
      <c r="D61" t="s">
        <v>184</v>
      </c>
      <c r="E61" t="s">
        <v>122</v>
      </c>
      <c r="F61" t="s">
        <v>112</v>
      </c>
      <c r="G61" s="1">
        <v>7.4618055555555559E-4</v>
      </c>
      <c r="I61" s="1">
        <v>7.4618055555555559E-4</v>
      </c>
      <c r="J61">
        <v>133.52000000000001</v>
      </c>
      <c r="N61">
        <f t="shared" si="2"/>
        <v>80207</v>
      </c>
      <c r="O61">
        <f>IF(AND(A61&gt;0,A61&lt;999),IFERROR(VLOOKUP(result0116[[#This Row],[Card]],U14OKMen[],1,FALSE),0),0)</f>
        <v>80207</v>
      </c>
      <c r="P61">
        <f>IF(AND(A61&gt;0,A61&lt;999),IF(result0116[[#This Row],[In List]]&lt;&gt;0,P60+1,P60),0)</f>
        <v>20</v>
      </c>
      <c r="Q61">
        <f t="shared" si="3"/>
        <v>60</v>
      </c>
    </row>
    <row r="62" spans="1:17" x14ac:dyDescent="0.25">
      <c r="A62">
        <v>61</v>
      </c>
      <c r="B62">
        <v>80228</v>
      </c>
      <c r="C62">
        <v>58</v>
      </c>
      <c r="D62" t="s">
        <v>185</v>
      </c>
      <c r="E62" t="s">
        <v>124</v>
      </c>
      <c r="F62" t="s">
        <v>112</v>
      </c>
      <c r="G62" s="1">
        <v>7.4768518518518511E-4</v>
      </c>
      <c r="I62" s="1">
        <v>7.4768518518518511E-4</v>
      </c>
      <c r="J62">
        <v>135.58000000000001</v>
      </c>
      <c r="N62">
        <f t="shared" si="2"/>
        <v>80228</v>
      </c>
      <c r="O62">
        <f>IF(AND(A62&gt;0,A62&lt;999),IFERROR(VLOOKUP(result0116[[#This Row],[Card]],U14OKMen[],1,FALSE),0),0)</f>
        <v>0</v>
      </c>
      <c r="P62">
        <f>IF(AND(A62&gt;0,A62&lt;999),IF(result0116[[#This Row],[In List]]&lt;&gt;0,P61+1,P61),0)</f>
        <v>20</v>
      </c>
      <c r="Q62">
        <f t="shared" si="3"/>
        <v>61</v>
      </c>
    </row>
    <row r="63" spans="1:17" x14ac:dyDescent="0.25">
      <c r="A63">
        <v>62</v>
      </c>
      <c r="B63">
        <v>68559</v>
      </c>
      <c r="C63">
        <v>32</v>
      </c>
      <c r="D63" t="s">
        <v>186</v>
      </c>
      <c r="E63" t="s">
        <v>126</v>
      </c>
      <c r="F63" t="s">
        <v>112</v>
      </c>
      <c r="G63" s="1">
        <v>7.4907407407407399E-4</v>
      </c>
      <c r="I63" s="1">
        <v>7.4907407407407399E-4</v>
      </c>
      <c r="J63">
        <v>137.47999999999999</v>
      </c>
      <c r="N63">
        <f t="shared" si="2"/>
        <v>68559</v>
      </c>
      <c r="O63">
        <f>IF(AND(A63&gt;0,A63&lt;999),IFERROR(VLOOKUP(result0116[[#This Row],[Card]],U14OKMen[],1,FALSE),0),0)</f>
        <v>0</v>
      </c>
      <c r="P63">
        <f>IF(AND(A63&gt;0,A63&lt;999),IF(result0116[[#This Row],[In List]]&lt;&gt;0,P62+1,P62),0)</f>
        <v>20</v>
      </c>
      <c r="Q63">
        <f t="shared" si="3"/>
        <v>62</v>
      </c>
    </row>
    <row r="64" spans="1:17" x14ac:dyDescent="0.25">
      <c r="A64">
        <v>63</v>
      </c>
      <c r="B64">
        <v>74279</v>
      </c>
      <c r="C64">
        <v>89</v>
      </c>
      <c r="D64" t="s">
        <v>187</v>
      </c>
      <c r="E64" t="s">
        <v>169</v>
      </c>
      <c r="F64" t="s">
        <v>112</v>
      </c>
      <c r="G64" s="1">
        <v>7.5324074074074085E-4</v>
      </c>
      <c r="I64" s="1">
        <v>7.5324074074074085E-4</v>
      </c>
      <c r="J64">
        <v>143.19999999999999</v>
      </c>
      <c r="N64">
        <f t="shared" si="2"/>
        <v>74279</v>
      </c>
      <c r="O64">
        <f>IF(AND(A64&gt;0,A64&lt;999),IFERROR(VLOOKUP(result0116[[#This Row],[Card]],U14OKMen[],1,FALSE),0),0)</f>
        <v>0</v>
      </c>
      <c r="P64">
        <f>IF(AND(A64&gt;0,A64&lt;999),IF(result0116[[#This Row],[In List]]&lt;&gt;0,P63+1,P63),0)</f>
        <v>20</v>
      </c>
      <c r="Q64">
        <f t="shared" si="3"/>
        <v>63</v>
      </c>
    </row>
    <row r="65" spans="1:17" x14ac:dyDescent="0.25">
      <c r="A65">
        <v>64</v>
      </c>
      <c r="B65">
        <v>80178</v>
      </c>
      <c r="C65">
        <v>78</v>
      </c>
      <c r="D65" t="s">
        <v>188</v>
      </c>
      <c r="E65" t="s">
        <v>118</v>
      </c>
      <c r="F65" t="s">
        <v>112</v>
      </c>
      <c r="G65" s="1">
        <v>7.5439814814814814E-4</v>
      </c>
      <c r="I65" s="1">
        <v>7.5439814814814814E-4</v>
      </c>
      <c r="J65">
        <v>144.79</v>
      </c>
      <c r="N65">
        <f t="shared" si="2"/>
        <v>80178</v>
      </c>
      <c r="O65">
        <f>IF(AND(A65&gt;0,A65&lt;999),IFERROR(VLOOKUP(result0116[[#This Row],[Card]],U14OKMen[],1,FALSE),0),0)</f>
        <v>80178</v>
      </c>
      <c r="P65">
        <f>IF(AND(A65&gt;0,A65&lt;999),IF(result0116[[#This Row],[In List]]&lt;&gt;0,P64+1,P64),0)</f>
        <v>21</v>
      </c>
      <c r="Q65">
        <f t="shared" si="3"/>
        <v>64</v>
      </c>
    </row>
    <row r="66" spans="1:17" x14ac:dyDescent="0.25">
      <c r="A66">
        <v>65</v>
      </c>
      <c r="B66">
        <v>74256</v>
      </c>
      <c r="C66">
        <v>69</v>
      </c>
      <c r="D66" t="s">
        <v>189</v>
      </c>
      <c r="E66" t="s">
        <v>126</v>
      </c>
      <c r="F66" t="s">
        <v>112</v>
      </c>
      <c r="G66" s="1">
        <v>7.5995370370370377E-4</v>
      </c>
      <c r="I66" s="1">
        <v>7.5995370370370377E-4</v>
      </c>
      <c r="J66">
        <v>152.41</v>
      </c>
      <c r="N66">
        <f t="shared" ref="N66:N97" si="4">B66</f>
        <v>74256</v>
      </c>
      <c r="O66">
        <f>IF(AND(A66&gt;0,A66&lt;999),IFERROR(VLOOKUP(result0116[[#This Row],[Card]],U14OKMen[],1,FALSE),0),0)</f>
        <v>0</v>
      </c>
      <c r="P66">
        <f>IF(AND(A66&gt;0,A66&lt;999),IF(result0116[[#This Row],[In List]]&lt;&gt;0,P65+1,P65),0)</f>
        <v>21</v>
      </c>
      <c r="Q66">
        <f t="shared" ref="Q66:Q97" si="5">A66</f>
        <v>65</v>
      </c>
    </row>
    <row r="67" spans="1:17" x14ac:dyDescent="0.25">
      <c r="A67">
        <v>66</v>
      </c>
      <c r="B67">
        <v>68863</v>
      </c>
      <c r="C67">
        <v>61</v>
      </c>
      <c r="D67" t="s">
        <v>190</v>
      </c>
      <c r="E67" t="s">
        <v>122</v>
      </c>
      <c r="F67" t="s">
        <v>112</v>
      </c>
      <c r="G67" s="1">
        <v>7.6076388888888884E-4</v>
      </c>
      <c r="I67" s="1">
        <v>7.6076388888888884E-4</v>
      </c>
      <c r="J67">
        <v>153.52000000000001</v>
      </c>
      <c r="N67">
        <f t="shared" si="4"/>
        <v>68863</v>
      </c>
      <c r="O67">
        <f>IF(AND(A67&gt;0,A67&lt;999),IFERROR(VLOOKUP(result0116[[#This Row],[Card]],U14OKMen[],1,FALSE),0),0)</f>
        <v>68863</v>
      </c>
      <c r="P67">
        <f>IF(AND(A67&gt;0,A67&lt;999),IF(result0116[[#This Row],[In List]]&lt;&gt;0,P66+1,P66),0)</f>
        <v>22</v>
      </c>
      <c r="Q67">
        <f t="shared" si="5"/>
        <v>66</v>
      </c>
    </row>
    <row r="68" spans="1:17" x14ac:dyDescent="0.25">
      <c r="A68">
        <v>67</v>
      </c>
      <c r="B68">
        <v>80224</v>
      </c>
      <c r="C68">
        <v>92</v>
      </c>
      <c r="D68" t="s">
        <v>191</v>
      </c>
      <c r="E68" t="s">
        <v>126</v>
      </c>
      <c r="F68" t="s">
        <v>112</v>
      </c>
      <c r="G68" s="1">
        <v>7.6250000000000005E-4</v>
      </c>
      <c r="I68" s="1">
        <v>7.6250000000000005E-4</v>
      </c>
      <c r="J68">
        <v>155.9</v>
      </c>
      <c r="N68">
        <f t="shared" si="4"/>
        <v>80224</v>
      </c>
      <c r="O68">
        <f>IF(AND(A68&gt;0,A68&lt;999),IFERROR(VLOOKUP(result0116[[#This Row],[Card]],U14OKMen[],1,FALSE),0),0)</f>
        <v>0</v>
      </c>
      <c r="P68">
        <f>IF(AND(A68&gt;0,A68&lt;999),IF(result0116[[#This Row],[In List]]&lt;&gt;0,P67+1,P67),0)</f>
        <v>22</v>
      </c>
      <c r="Q68">
        <f t="shared" si="5"/>
        <v>67</v>
      </c>
    </row>
    <row r="69" spans="1:17" x14ac:dyDescent="0.25">
      <c r="A69">
        <v>68</v>
      </c>
      <c r="B69">
        <v>67748</v>
      </c>
      <c r="C69">
        <v>90</v>
      </c>
      <c r="D69" t="s">
        <v>192</v>
      </c>
      <c r="E69" t="s">
        <v>129</v>
      </c>
      <c r="F69" t="s">
        <v>112</v>
      </c>
      <c r="G69" s="1">
        <v>7.6307870370370375E-4</v>
      </c>
      <c r="I69" s="1">
        <v>7.6307870370370375E-4</v>
      </c>
      <c r="J69">
        <v>156.69</v>
      </c>
      <c r="N69">
        <f t="shared" si="4"/>
        <v>67748</v>
      </c>
      <c r="O69">
        <f>IF(AND(A69&gt;0,A69&lt;999),IFERROR(VLOOKUP(result0116[[#This Row],[Card]],U14OKMen[],1,FALSE),0),0)</f>
        <v>67748</v>
      </c>
      <c r="P69">
        <f>IF(AND(A69&gt;0,A69&lt;999),IF(result0116[[#This Row],[In List]]&lt;&gt;0,P68+1,P68),0)</f>
        <v>23</v>
      </c>
      <c r="Q69">
        <f t="shared" si="5"/>
        <v>68</v>
      </c>
    </row>
    <row r="70" spans="1:17" x14ac:dyDescent="0.25">
      <c r="A70">
        <v>69</v>
      </c>
      <c r="B70">
        <v>77744</v>
      </c>
      <c r="C70">
        <v>76</v>
      </c>
      <c r="D70" t="s">
        <v>193</v>
      </c>
      <c r="E70" t="s">
        <v>114</v>
      </c>
      <c r="F70" t="s">
        <v>112</v>
      </c>
      <c r="G70" s="1">
        <v>7.6458333333333326E-4</v>
      </c>
      <c r="I70" s="1">
        <v>7.6458333333333326E-4</v>
      </c>
      <c r="J70">
        <v>158.76</v>
      </c>
      <c r="N70">
        <f t="shared" si="4"/>
        <v>77744</v>
      </c>
      <c r="O70">
        <f>IF(AND(A70&gt;0,A70&lt;999),IFERROR(VLOOKUP(result0116[[#This Row],[Card]],U14OKMen[],1,FALSE),0),0)</f>
        <v>77744</v>
      </c>
      <c r="P70">
        <f>IF(AND(A70&gt;0,A70&lt;999),IF(result0116[[#This Row],[In List]]&lt;&gt;0,P69+1,P69),0)</f>
        <v>24</v>
      </c>
      <c r="Q70">
        <f t="shared" si="5"/>
        <v>69</v>
      </c>
    </row>
    <row r="71" spans="1:17" x14ac:dyDescent="0.25">
      <c r="A71">
        <v>70</v>
      </c>
      <c r="B71">
        <v>80174</v>
      </c>
      <c r="C71">
        <v>94</v>
      </c>
      <c r="D71" t="s">
        <v>194</v>
      </c>
      <c r="E71" t="s">
        <v>120</v>
      </c>
      <c r="F71" t="s">
        <v>112</v>
      </c>
      <c r="G71" s="1">
        <v>7.6574074074074077E-4</v>
      </c>
      <c r="I71" s="1">
        <v>7.6574074074074077E-4</v>
      </c>
      <c r="J71">
        <v>160.35</v>
      </c>
      <c r="N71">
        <f t="shared" si="4"/>
        <v>80174</v>
      </c>
      <c r="O71">
        <f>IF(AND(A71&gt;0,A71&lt;999),IFERROR(VLOOKUP(result0116[[#This Row],[Card]],U14OKMen[],1,FALSE),0),0)</f>
        <v>0</v>
      </c>
      <c r="P71">
        <f>IF(AND(A71&gt;0,A71&lt;999),IF(result0116[[#This Row],[In List]]&lt;&gt;0,P70+1,P70),0)</f>
        <v>24</v>
      </c>
      <c r="Q71">
        <f t="shared" si="5"/>
        <v>70</v>
      </c>
    </row>
    <row r="72" spans="1:17" x14ac:dyDescent="0.25">
      <c r="A72">
        <v>71</v>
      </c>
      <c r="B72">
        <v>80187</v>
      </c>
      <c r="C72">
        <v>86</v>
      </c>
      <c r="D72" t="s">
        <v>195</v>
      </c>
      <c r="E72" t="s">
        <v>126</v>
      </c>
      <c r="F72" t="s">
        <v>112</v>
      </c>
      <c r="G72" s="1">
        <v>7.6747685185185176E-4</v>
      </c>
      <c r="I72" s="1">
        <v>7.6747685185185176E-4</v>
      </c>
      <c r="J72">
        <v>162.72999999999999</v>
      </c>
      <c r="N72">
        <f t="shared" si="4"/>
        <v>80187</v>
      </c>
      <c r="O72">
        <f>IF(AND(A72&gt;0,A72&lt;999),IFERROR(VLOOKUP(result0116[[#This Row],[Card]],U14OKMen[],1,FALSE),0),0)</f>
        <v>0</v>
      </c>
      <c r="P72">
        <f>IF(AND(A72&gt;0,A72&lt;999),IF(result0116[[#This Row],[In List]]&lt;&gt;0,P71+1,P71),0)</f>
        <v>24</v>
      </c>
      <c r="Q72">
        <f t="shared" si="5"/>
        <v>71</v>
      </c>
    </row>
    <row r="73" spans="1:17" x14ac:dyDescent="0.25">
      <c r="A73">
        <v>72</v>
      </c>
      <c r="B73">
        <v>68468</v>
      </c>
      <c r="C73">
        <v>56</v>
      </c>
      <c r="D73" t="s">
        <v>196</v>
      </c>
      <c r="E73" t="s">
        <v>120</v>
      </c>
      <c r="F73" t="s">
        <v>112</v>
      </c>
      <c r="G73" s="1">
        <v>7.6805555555555568E-4</v>
      </c>
      <c r="I73" s="1">
        <v>7.6805555555555568E-4</v>
      </c>
      <c r="J73">
        <v>163.52000000000001</v>
      </c>
      <c r="N73">
        <f t="shared" si="4"/>
        <v>68468</v>
      </c>
      <c r="O73">
        <f>IF(AND(A73&gt;0,A73&lt;999),IFERROR(VLOOKUP(result0116[[#This Row],[Card]],U14OKMen[],1,FALSE),0),0)</f>
        <v>0</v>
      </c>
      <c r="P73">
        <f>IF(AND(A73&gt;0,A73&lt;999),IF(result0116[[#This Row],[In List]]&lt;&gt;0,P72+1,P72),0)</f>
        <v>24</v>
      </c>
      <c r="Q73">
        <f t="shared" si="5"/>
        <v>72</v>
      </c>
    </row>
    <row r="74" spans="1:17" x14ac:dyDescent="0.25">
      <c r="A74">
        <v>73</v>
      </c>
      <c r="B74">
        <v>68646</v>
      </c>
      <c r="C74">
        <v>83</v>
      </c>
      <c r="D74" t="s">
        <v>197</v>
      </c>
      <c r="E74" t="s">
        <v>120</v>
      </c>
      <c r="F74" t="s">
        <v>112</v>
      </c>
      <c r="G74" s="1">
        <v>7.6956018518518519E-4</v>
      </c>
      <c r="I74" s="1">
        <v>7.6956018518518519E-4</v>
      </c>
      <c r="J74">
        <v>165.59</v>
      </c>
      <c r="N74">
        <f t="shared" si="4"/>
        <v>68646</v>
      </c>
      <c r="O74">
        <f>IF(AND(A74&gt;0,A74&lt;999),IFERROR(VLOOKUP(result0116[[#This Row],[Card]],U14OKMen[],1,FALSE),0),0)</f>
        <v>0</v>
      </c>
      <c r="P74">
        <f>IF(AND(A74&gt;0,A74&lt;999),IF(result0116[[#This Row],[In List]]&lt;&gt;0,P73+1,P73),0)</f>
        <v>24</v>
      </c>
      <c r="Q74">
        <f t="shared" si="5"/>
        <v>73</v>
      </c>
    </row>
    <row r="75" spans="1:17" x14ac:dyDescent="0.25">
      <c r="A75">
        <v>74</v>
      </c>
      <c r="B75">
        <v>68561</v>
      </c>
      <c r="C75">
        <v>71</v>
      </c>
      <c r="D75" t="s">
        <v>198</v>
      </c>
      <c r="E75" t="s">
        <v>139</v>
      </c>
      <c r="F75" t="s">
        <v>112</v>
      </c>
      <c r="G75" s="1">
        <v>7.7152777777777777E-4</v>
      </c>
      <c r="I75" s="1">
        <v>7.7152777777777777E-4</v>
      </c>
      <c r="J75">
        <v>168.28</v>
      </c>
      <c r="N75">
        <f t="shared" si="4"/>
        <v>68561</v>
      </c>
      <c r="O75">
        <f>IF(AND(A75&gt;0,A75&lt;999),IFERROR(VLOOKUP(result0116[[#This Row],[Card]],U14OKMen[],1,FALSE),0),0)</f>
        <v>0</v>
      </c>
      <c r="P75">
        <f>IF(AND(A75&gt;0,A75&lt;999),IF(result0116[[#This Row],[In List]]&lt;&gt;0,P74+1,P74),0)</f>
        <v>24</v>
      </c>
      <c r="Q75">
        <f t="shared" si="5"/>
        <v>74</v>
      </c>
    </row>
    <row r="76" spans="1:17" x14ac:dyDescent="0.25">
      <c r="A76">
        <v>75</v>
      </c>
      <c r="B76">
        <v>80213</v>
      </c>
      <c r="C76">
        <v>77</v>
      </c>
      <c r="D76" t="s">
        <v>199</v>
      </c>
      <c r="E76" t="s">
        <v>126</v>
      </c>
      <c r="F76" t="s">
        <v>112</v>
      </c>
      <c r="G76" s="1">
        <v>7.7418981481481479E-4</v>
      </c>
      <c r="I76" s="1">
        <v>7.7418981481481479E-4</v>
      </c>
      <c r="J76">
        <v>171.94</v>
      </c>
      <c r="N76">
        <f t="shared" si="4"/>
        <v>80213</v>
      </c>
      <c r="O76">
        <f>IF(AND(A76&gt;0,A76&lt;999),IFERROR(VLOOKUP(result0116[[#This Row],[Card]],U14OKMen[],1,FALSE),0),0)</f>
        <v>0</v>
      </c>
      <c r="P76">
        <f>IF(AND(A76&gt;0,A76&lt;999),IF(result0116[[#This Row],[In List]]&lt;&gt;0,P75+1,P75),0)</f>
        <v>24</v>
      </c>
      <c r="Q76">
        <f t="shared" si="5"/>
        <v>75</v>
      </c>
    </row>
    <row r="77" spans="1:17" x14ac:dyDescent="0.25">
      <c r="A77">
        <v>76</v>
      </c>
      <c r="B77">
        <v>80203</v>
      </c>
      <c r="C77">
        <v>55</v>
      </c>
      <c r="D77" t="s">
        <v>200</v>
      </c>
      <c r="E77" t="s">
        <v>120</v>
      </c>
      <c r="F77" t="s">
        <v>112</v>
      </c>
      <c r="G77" s="1">
        <v>7.7523148148148145E-4</v>
      </c>
      <c r="I77" s="1">
        <v>7.7523148148148145E-4</v>
      </c>
      <c r="J77">
        <v>173.36</v>
      </c>
      <c r="N77">
        <f t="shared" si="4"/>
        <v>80203</v>
      </c>
      <c r="O77">
        <f>IF(AND(A77&gt;0,A77&lt;999),IFERROR(VLOOKUP(result0116[[#This Row],[Card]],U14OKMen[],1,FALSE),0),0)</f>
        <v>0</v>
      </c>
      <c r="P77">
        <f>IF(AND(A77&gt;0,A77&lt;999),IF(result0116[[#This Row],[In List]]&lt;&gt;0,P76+1,P76),0)</f>
        <v>24</v>
      </c>
      <c r="Q77">
        <f t="shared" si="5"/>
        <v>76</v>
      </c>
    </row>
    <row r="78" spans="1:17" x14ac:dyDescent="0.25">
      <c r="A78">
        <v>77</v>
      </c>
      <c r="B78">
        <v>80212</v>
      </c>
      <c r="C78">
        <v>57</v>
      </c>
      <c r="D78" t="s">
        <v>201</v>
      </c>
      <c r="E78" t="s">
        <v>126</v>
      </c>
      <c r="F78" t="s">
        <v>112</v>
      </c>
      <c r="G78" s="1">
        <v>7.7638888888888896E-4</v>
      </c>
      <c r="I78" s="1">
        <v>7.7638888888888896E-4</v>
      </c>
      <c r="J78">
        <v>174.95</v>
      </c>
      <c r="N78">
        <f t="shared" si="4"/>
        <v>80212</v>
      </c>
      <c r="O78">
        <f>IF(AND(A78&gt;0,A78&lt;999),IFERROR(VLOOKUP(result0116[[#This Row],[Card]],U14OKMen[],1,FALSE),0),0)</f>
        <v>0</v>
      </c>
      <c r="P78">
        <f>IF(AND(A78&gt;0,A78&lt;999),IF(result0116[[#This Row],[In List]]&lt;&gt;0,P77+1,P77),0)</f>
        <v>24</v>
      </c>
      <c r="Q78">
        <f t="shared" si="5"/>
        <v>77</v>
      </c>
    </row>
    <row r="79" spans="1:17" x14ac:dyDescent="0.25">
      <c r="A79">
        <v>78</v>
      </c>
      <c r="B79">
        <v>69134</v>
      </c>
      <c r="C79">
        <v>30</v>
      </c>
      <c r="D79" t="s">
        <v>202</v>
      </c>
      <c r="E79" t="s">
        <v>120</v>
      </c>
      <c r="F79" t="s">
        <v>112</v>
      </c>
      <c r="G79" s="1">
        <v>7.7731481481481477E-4</v>
      </c>
      <c r="I79" s="1">
        <v>7.7731481481481477E-4</v>
      </c>
      <c r="J79">
        <v>176.22</v>
      </c>
      <c r="N79">
        <f t="shared" si="4"/>
        <v>69134</v>
      </c>
      <c r="O79">
        <f>IF(AND(A79&gt;0,A79&lt;999),IFERROR(VLOOKUP(result0116[[#This Row],[Card]],U14OKMen[],1,FALSE),0),0)</f>
        <v>0</v>
      </c>
      <c r="P79">
        <f>IF(AND(A79&gt;0,A79&lt;999),IF(result0116[[#This Row],[In List]]&lt;&gt;0,P78+1,P78),0)</f>
        <v>24</v>
      </c>
      <c r="Q79">
        <f t="shared" si="5"/>
        <v>78</v>
      </c>
    </row>
    <row r="80" spans="1:17" x14ac:dyDescent="0.25">
      <c r="A80">
        <v>79</v>
      </c>
      <c r="B80">
        <v>77749</v>
      </c>
      <c r="C80">
        <v>82</v>
      </c>
      <c r="D80" t="s">
        <v>203</v>
      </c>
      <c r="E80" t="s">
        <v>144</v>
      </c>
      <c r="F80" t="s">
        <v>112</v>
      </c>
      <c r="G80" s="1">
        <v>7.7835648148148143E-4</v>
      </c>
      <c r="I80" s="1">
        <v>7.7835648148148143E-4</v>
      </c>
      <c r="J80">
        <v>177.65</v>
      </c>
      <c r="N80">
        <f t="shared" si="4"/>
        <v>77749</v>
      </c>
      <c r="O80">
        <f>IF(AND(A80&gt;0,A80&lt;999),IFERROR(VLOOKUP(result0116[[#This Row],[Card]],U14OKMen[],1,FALSE),0),0)</f>
        <v>0</v>
      </c>
      <c r="P80">
        <f>IF(AND(A80&gt;0,A80&lt;999),IF(result0116[[#This Row],[In List]]&lt;&gt;0,P79+1,P79),0)</f>
        <v>24</v>
      </c>
      <c r="Q80">
        <f t="shared" si="5"/>
        <v>79</v>
      </c>
    </row>
    <row r="81" spans="1:17" x14ac:dyDescent="0.25">
      <c r="A81">
        <v>80</v>
      </c>
      <c r="B81">
        <v>80190</v>
      </c>
      <c r="C81">
        <v>75</v>
      </c>
      <c r="D81" t="s">
        <v>204</v>
      </c>
      <c r="E81" t="s">
        <v>126</v>
      </c>
      <c r="F81" t="s">
        <v>112</v>
      </c>
      <c r="G81" s="1">
        <v>7.7916666666666672E-4</v>
      </c>
      <c r="I81" s="1">
        <v>7.7916666666666672E-4</v>
      </c>
      <c r="J81">
        <v>178.76</v>
      </c>
      <c r="N81">
        <f t="shared" si="4"/>
        <v>80190</v>
      </c>
      <c r="O81">
        <f>IF(AND(A81&gt;0,A81&lt;999),IFERROR(VLOOKUP(result0116[[#This Row],[Card]],U14OKMen[],1,FALSE),0),0)</f>
        <v>0</v>
      </c>
      <c r="P81">
        <f>IF(AND(A81&gt;0,A81&lt;999),IF(result0116[[#This Row],[In List]]&lt;&gt;0,P80+1,P80),0)</f>
        <v>24</v>
      </c>
      <c r="Q81">
        <f t="shared" si="5"/>
        <v>80</v>
      </c>
    </row>
    <row r="82" spans="1:17" x14ac:dyDescent="0.25">
      <c r="A82">
        <v>81</v>
      </c>
      <c r="B82">
        <v>80197</v>
      </c>
      <c r="C82">
        <v>80</v>
      </c>
      <c r="D82" t="s">
        <v>205</v>
      </c>
      <c r="E82" t="s">
        <v>126</v>
      </c>
      <c r="F82" t="s">
        <v>112</v>
      </c>
      <c r="G82" s="1">
        <v>7.8275462962962966E-4</v>
      </c>
      <c r="I82" s="1">
        <v>7.8275462962962966E-4</v>
      </c>
      <c r="J82">
        <v>183.68</v>
      </c>
      <c r="N82">
        <f t="shared" si="4"/>
        <v>80197</v>
      </c>
      <c r="O82">
        <f>IF(AND(A82&gt;0,A82&lt;999),IFERROR(VLOOKUP(result0116[[#This Row],[Card]],U14OKMen[],1,FALSE),0),0)</f>
        <v>0</v>
      </c>
      <c r="P82">
        <f>IF(AND(A82&gt;0,A82&lt;999),IF(result0116[[#This Row],[In List]]&lt;&gt;0,P81+1,P81),0)</f>
        <v>24</v>
      </c>
      <c r="Q82">
        <f t="shared" si="5"/>
        <v>81</v>
      </c>
    </row>
    <row r="83" spans="1:17" x14ac:dyDescent="0.25">
      <c r="A83">
        <v>82</v>
      </c>
      <c r="B83">
        <v>70346</v>
      </c>
      <c r="C83">
        <v>87</v>
      </c>
      <c r="D83" t="s">
        <v>206</v>
      </c>
      <c r="E83" t="s">
        <v>120</v>
      </c>
      <c r="F83" t="s">
        <v>112</v>
      </c>
      <c r="G83" s="1">
        <v>7.8321759259259262E-4</v>
      </c>
      <c r="I83" s="1">
        <v>7.8321759259259262E-4</v>
      </c>
      <c r="J83">
        <v>184.32</v>
      </c>
      <c r="N83">
        <f t="shared" si="4"/>
        <v>70346</v>
      </c>
      <c r="O83">
        <f>IF(AND(A83&gt;0,A83&lt;999),IFERROR(VLOOKUP(result0116[[#This Row],[Card]],U14OKMen[],1,FALSE),0),0)</f>
        <v>0</v>
      </c>
      <c r="P83">
        <f>IF(AND(A83&gt;0,A83&lt;999),IF(result0116[[#This Row],[In List]]&lt;&gt;0,P82+1,P82),0)</f>
        <v>24</v>
      </c>
      <c r="Q83">
        <f t="shared" si="5"/>
        <v>82</v>
      </c>
    </row>
    <row r="84" spans="1:17" x14ac:dyDescent="0.25">
      <c r="A84">
        <v>83</v>
      </c>
      <c r="B84">
        <v>68227</v>
      </c>
      <c r="C84">
        <v>62</v>
      </c>
      <c r="D84" t="s">
        <v>207</v>
      </c>
      <c r="E84" t="s">
        <v>208</v>
      </c>
      <c r="F84" t="s">
        <v>112</v>
      </c>
      <c r="G84" s="1">
        <v>7.846064814814815E-4</v>
      </c>
      <c r="I84" s="1">
        <v>7.846064814814815E-4</v>
      </c>
      <c r="J84">
        <v>186.22</v>
      </c>
      <c r="N84">
        <f t="shared" si="4"/>
        <v>68227</v>
      </c>
      <c r="O84">
        <f>IF(AND(A84&gt;0,A84&lt;999),IFERROR(VLOOKUP(result0116[[#This Row],[Card]],U14OKMen[],1,FALSE),0),0)</f>
        <v>0</v>
      </c>
      <c r="P84">
        <f>IF(AND(A84&gt;0,A84&lt;999),IF(result0116[[#This Row],[In List]]&lt;&gt;0,P83+1,P83),0)</f>
        <v>24</v>
      </c>
      <c r="Q84">
        <f t="shared" si="5"/>
        <v>83</v>
      </c>
    </row>
    <row r="85" spans="1:17" x14ac:dyDescent="0.25">
      <c r="A85">
        <v>84</v>
      </c>
      <c r="B85">
        <v>68114</v>
      </c>
      <c r="C85">
        <v>49</v>
      </c>
      <c r="D85" t="s">
        <v>209</v>
      </c>
      <c r="E85" t="s">
        <v>120</v>
      </c>
      <c r="F85" t="s">
        <v>112</v>
      </c>
      <c r="G85" s="1">
        <v>7.8622685185185176E-4</v>
      </c>
      <c r="I85" s="1">
        <v>7.8622685185185176E-4</v>
      </c>
      <c r="J85">
        <v>188.45</v>
      </c>
      <c r="N85">
        <f t="shared" si="4"/>
        <v>68114</v>
      </c>
      <c r="O85">
        <f>IF(AND(A85&gt;0,A85&lt;999),IFERROR(VLOOKUP(result0116[[#This Row],[Card]],U14OKMen[],1,FALSE),0),0)</f>
        <v>0</v>
      </c>
      <c r="P85">
        <f>IF(AND(A85&gt;0,A85&lt;999),IF(result0116[[#This Row],[In List]]&lt;&gt;0,P84+1,P84),0)</f>
        <v>24</v>
      </c>
      <c r="Q85">
        <f t="shared" si="5"/>
        <v>84</v>
      </c>
    </row>
    <row r="86" spans="1:17" x14ac:dyDescent="0.25">
      <c r="A86">
        <v>85</v>
      </c>
      <c r="B86">
        <v>80210</v>
      </c>
      <c r="C86">
        <v>93</v>
      </c>
      <c r="D86" t="s">
        <v>210</v>
      </c>
      <c r="E86" t="s">
        <v>144</v>
      </c>
      <c r="F86" t="s">
        <v>112</v>
      </c>
      <c r="G86" s="1">
        <v>7.9745370370370376E-4</v>
      </c>
      <c r="I86" s="1">
        <v>7.9745370370370376E-4</v>
      </c>
      <c r="J86">
        <v>203.85</v>
      </c>
      <c r="N86">
        <f t="shared" si="4"/>
        <v>80210</v>
      </c>
      <c r="O86">
        <f>IF(AND(A86&gt;0,A86&lt;999),IFERROR(VLOOKUP(result0116[[#This Row],[Card]],U14OKMen[],1,FALSE),0),0)</f>
        <v>0</v>
      </c>
      <c r="P86">
        <f>IF(AND(A86&gt;0,A86&lt;999),IF(result0116[[#This Row],[In List]]&lt;&gt;0,P85+1,P85),0)</f>
        <v>24</v>
      </c>
      <c r="Q86">
        <f t="shared" si="5"/>
        <v>85</v>
      </c>
    </row>
    <row r="87" spans="1:17" x14ac:dyDescent="0.25">
      <c r="A87">
        <v>86</v>
      </c>
      <c r="B87">
        <v>68470</v>
      </c>
      <c r="C87">
        <v>99</v>
      </c>
      <c r="D87" t="s">
        <v>211</v>
      </c>
      <c r="E87" t="s">
        <v>212</v>
      </c>
      <c r="F87" t="s">
        <v>112</v>
      </c>
      <c r="G87" s="1">
        <v>8.0034722222222226E-4</v>
      </c>
      <c r="I87" s="1">
        <v>8.0034722222222226E-4</v>
      </c>
      <c r="J87">
        <v>207.81</v>
      </c>
      <c r="N87">
        <f t="shared" si="4"/>
        <v>68470</v>
      </c>
      <c r="O87">
        <f>IF(AND(A87&gt;0,A87&lt;999),IFERROR(VLOOKUP(result0116[[#This Row],[Card]],U14OKMen[],1,FALSE),0),0)</f>
        <v>0</v>
      </c>
      <c r="P87">
        <f>IF(AND(A87&gt;0,A87&lt;999),IF(result0116[[#This Row],[In List]]&lt;&gt;0,P86+1,P86),0)</f>
        <v>24</v>
      </c>
      <c r="Q87">
        <f t="shared" si="5"/>
        <v>86</v>
      </c>
    </row>
    <row r="88" spans="1:17" x14ac:dyDescent="0.25">
      <c r="A88">
        <v>87</v>
      </c>
      <c r="B88">
        <v>69067</v>
      </c>
      <c r="C88">
        <v>65</v>
      </c>
      <c r="D88" t="s">
        <v>213</v>
      </c>
      <c r="E88" t="s">
        <v>208</v>
      </c>
      <c r="F88" t="s">
        <v>112</v>
      </c>
      <c r="G88" s="1">
        <v>8.0787037037037036E-4</v>
      </c>
      <c r="I88" s="1">
        <v>8.0787037037037036E-4</v>
      </c>
      <c r="J88">
        <v>218.13</v>
      </c>
      <c r="N88">
        <f t="shared" si="4"/>
        <v>69067</v>
      </c>
      <c r="O88">
        <f>IF(AND(A88&gt;0,A88&lt;999),IFERROR(VLOOKUP(result0116[[#This Row],[Card]],U14OKMen[],1,FALSE),0),0)</f>
        <v>0</v>
      </c>
      <c r="P88">
        <f>IF(AND(A88&gt;0,A88&lt;999),IF(result0116[[#This Row],[In List]]&lt;&gt;0,P87+1,P87),0)</f>
        <v>24</v>
      </c>
      <c r="Q88">
        <f t="shared" si="5"/>
        <v>87</v>
      </c>
    </row>
    <row r="89" spans="1:17" x14ac:dyDescent="0.25">
      <c r="A89">
        <v>87</v>
      </c>
      <c r="B89">
        <v>69008</v>
      </c>
      <c r="C89">
        <v>23</v>
      </c>
      <c r="D89" t="s">
        <v>214</v>
      </c>
      <c r="E89" t="s">
        <v>215</v>
      </c>
      <c r="F89" t="s">
        <v>112</v>
      </c>
      <c r="G89" s="1">
        <v>8.0787037037037036E-4</v>
      </c>
      <c r="I89" s="1">
        <v>8.0787037037037036E-4</v>
      </c>
      <c r="J89">
        <v>218.13</v>
      </c>
      <c r="N89">
        <f t="shared" si="4"/>
        <v>69008</v>
      </c>
      <c r="O89">
        <f>IF(AND(A89&gt;0,A89&lt;999),IFERROR(VLOOKUP(result0116[[#This Row],[Card]],U14OKMen[],1,FALSE),0),0)</f>
        <v>0</v>
      </c>
      <c r="P89">
        <f>IF(AND(A89&gt;0,A89&lt;999),IF(result0116[[#This Row],[In List]]&lt;&gt;0,P88+1,P88),0)</f>
        <v>24</v>
      </c>
      <c r="Q89">
        <f t="shared" si="5"/>
        <v>87</v>
      </c>
    </row>
    <row r="90" spans="1:17" x14ac:dyDescent="0.25">
      <c r="A90">
        <v>89</v>
      </c>
      <c r="B90">
        <v>82446</v>
      </c>
      <c r="C90">
        <v>79</v>
      </c>
      <c r="D90" t="s">
        <v>216</v>
      </c>
      <c r="E90" t="s">
        <v>212</v>
      </c>
      <c r="F90" t="s">
        <v>112</v>
      </c>
      <c r="G90" s="1">
        <v>8.0879629629629628E-4</v>
      </c>
      <c r="I90" s="1">
        <v>8.0879629629629628E-4</v>
      </c>
      <c r="J90">
        <v>219.4</v>
      </c>
      <c r="N90">
        <f t="shared" si="4"/>
        <v>82446</v>
      </c>
      <c r="O90">
        <f>IF(AND(A90&gt;0,A90&lt;999),IFERROR(VLOOKUP(result0116[[#This Row],[Card]],U14OKMen[],1,FALSE),0),0)</f>
        <v>0</v>
      </c>
      <c r="P90">
        <f>IF(AND(A90&gt;0,A90&lt;999),IF(result0116[[#This Row],[In List]]&lt;&gt;0,P89+1,P89),0)</f>
        <v>24</v>
      </c>
      <c r="Q90">
        <f t="shared" si="5"/>
        <v>89</v>
      </c>
    </row>
    <row r="91" spans="1:17" x14ac:dyDescent="0.25">
      <c r="A91">
        <v>90</v>
      </c>
      <c r="B91">
        <v>74255</v>
      </c>
      <c r="C91">
        <v>95</v>
      </c>
      <c r="D91" t="s">
        <v>217</v>
      </c>
      <c r="E91" t="s">
        <v>126</v>
      </c>
      <c r="F91" t="s">
        <v>112</v>
      </c>
      <c r="G91" s="1">
        <v>8.8645833333333328E-4</v>
      </c>
      <c r="I91" s="1">
        <v>8.8645833333333328E-4</v>
      </c>
      <c r="J91">
        <v>325.93</v>
      </c>
      <c r="N91">
        <f t="shared" si="4"/>
        <v>74255</v>
      </c>
      <c r="O91">
        <f>IF(AND(A91&gt;0,A91&lt;999),IFERROR(VLOOKUP(result0116[[#This Row],[Card]],U14OKMen[],1,FALSE),0),0)</f>
        <v>0</v>
      </c>
      <c r="P91">
        <f>IF(AND(A91&gt;0,A91&lt;999),IF(result0116[[#This Row],[In List]]&lt;&gt;0,P90+1,P90),0)</f>
        <v>24</v>
      </c>
      <c r="Q91">
        <f t="shared" si="5"/>
        <v>90</v>
      </c>
    </row>
    <row r="92" spans="1:17" x14ac:dyDescent="0.25">
      <c r="A92">
        <v>91</v>
      </c>
      <c r="B92">
        <v>81648</v>
      </c>
      <c r="C92">
        <v>40</v>
      </c>
      <c r="D92" t="s">
        <v>218</v>
      </c>
      <c r="E92" t="s">
        <v>215</v>
      </c>
      <c r="F92" t="s">
        <v>112</v>
      </c>
      <c r="G92" s="1">
        <v>8.8854166666666671E-4</v>
      </c>
      <c r="I92" s="1">
        <v>8.8854166666666671E-4</v>
      </c>
      <c r="J92">
        <v>328.79</v>
      </c>
      <c r="N92">
        <f t="shared" si="4"/>
        <v>81648</v>
      </c>
      <c r="O92">
        <f>IF(AND(A92&gt;0,A92&lt;999),IFERROR(VLOOKUP(result0116[[#This Row],[Card]],U14OKMen[],1,FALSE),0),0)</f>
        <v>0</v>
      </c>
      <c r="P92">
        <f>IF(AND(A92&gt;0,A92&lt;999),IF(result0116[[#This Row],[In List]]&lt;&gt;0,P91+1,P91),0)</f>
        <v>24</v>
      </c>
      <c r="Q92">
        <f t="shared" si="5"/>
        <v>91</v>
      </c>
    </row>
    <row r="93" spans="1:17" x14ac:dyDescent="0.25">
      <c r="A93">
        <v>999</v>
      </c>
      <c r="B93">
        <v>80208</v>
      </c>
      <c r="C93">
        <v>18</v>
      </c>
      <c r="D93" t="s">
        <v>219</v>
      </c>
      <c r="E93" t="s">
        <v>122</v>
      </c>
      <c r="F93" t="s">
        <v>112</v>
      </c>
      <c r="G93" t="s">
        <v>220</v>
      </c>
      <c r="J93">
        <v>0</v>
      </c>
      <c r="N93">
        <f t="shared" si="4"/>
        <v>80208</v>
      </c>
      <c r="O93">
        <f>IF(AND(A93&gt;0,A93&lt;999),IFERROR(VLOOKUP(result0116[[#This Row],[Card]],U14OKMen[],1,FALSE),0),0)</f>
        <v>0</v>
      </c>
      <c r="P93">
        <f>IF(AND(A93&gt;0,A93&lt;999),IF(result0116[[#This Row],[In List]]&lt;&gt;0,P92+1,P92),0)</f>
        <v>0</v>
      </c>
      <c r="Q93">
        <f t="shared" si="5"/>
        <v>999</v>
      </c>
    </row>
    <row r="94" spans="1:17" x14ac:dyDescent="0.25">
      <c r="A94">
        <v>999</v>
      </c>
      <c r="B94">
        <v>68826</v>
      </c>
      <c r="C94">
        <v>98</v>
      </c>
      <c r="D94" t="s">
        <v>221</v>
      </c>
      <c r="E94" t="s">
        <v>114</v>
      </c>
      <c r="F94" t="s">
        <v>112</v>
      </c>
      <c r="G94" t="s">
        <v>220</v>
      </c>
      <c r="J94">
        <v>0</v>
      </c>
      <c r="N94">
        <f t="shared" si="4"/>
        <v>68826</v>
      </c>
      <c r="O94">
        <f>IF(AND(A94&gt;0,A94&lt;999),IFERROR(VLOOKUP(result0116[[#This Row],[Card]],U14OKMen[],1,FALSE),0),0)</f>
        <v>0</v>
      </c>
      <c r="P94">
        <f>IF(AND(A94&gt;0,A94&lt;999),IF(result0116[[#This Row],[In List]]&lt;&gt;0,P93+1,P93),0)</f>
        <v>0</v>
      </c>
      <c r="Q94">
        <f t="shared" si="5"/>
        <v>999</v>
      </c>
    </row>
    <row r="95" spans="1:17" x14ac:dyDescent="0.25">
      <c r="A95">
        <v>999</v>
      </c>
      <c r="B95">
        <v>68697</v>
      </c>
      <c r="C95">
        <v>21</v>
      </c>
      <c r="D95" t="s">
        <v>222</v>
      </c>
      <c r="E95" t="s">
        <v>169</v>
      </c>
      <c r="F95" t="s">
        <v>112</v>
      </c>
      <c r="G95" t="s">
        <v>223</v>
      </c>
      <c r="J95">
        <v>0</v>
      </c>
      <c r="N95">
        <f t="shared" si="4"/>
        <v>68697</v>
      </c>
      <c r="O95">
        <f>IF(AND(A95&gt;0,A95&lt;999),IFERROR(VLOOKUP(result0116[[#This Row],[Card]],U14OKMen[],1,FALSE),0),0)</f>
        <v>0</v>
      </c>
      <c r="P95">
        <f>IF(AND(A95&gt;0,A95&lt;999),IF(result0116[[#This Row],[In List]]&lt;&gt;0,P94+1,P94),0)</f>
        <v>0</v>
      </c>
      <c r="Q95">
        <f t="shared" si="5"/>
        <v>999</v>
      </c>
    </row>
    <row r="96" spans="1:17" x14ac:dyDescent="0.25">
      <c r="A96">
        <v>999</v>
      </c>
      <c r="B96">
        <v>74235</v>
      </c>
      <c r="C96">
        <v>22</v>
      </c>
      <c r="D96" t="s">
        <v>224</v>
      </c>
      <c r="E96" t="s">
        <v>169</v>
      </c>
      <c r="F96" t="s">
        <v>112</v>
      </c>
      <c r="G96" t="s">
        <v>223</v>
      </c>
      <c r="J96">
        <v>0</v>
      </c>
      <c r="N96">
        <f t="shared" si="4"/>
        <v>74235</v>
      </c>
      <c r="O96">
        <f>IF(AND(A96&gt;0,A96&lt;999),IFERROR(VLOOKUP(result0116[[#This Row],[Card]],U14OKMen[],1,FALSE),0),0)</f>
        <v>0</v>
      </c>
      <c r="P96">
        <f>IF(AND(A96&gt;0,A96&lt;999),IF(result0116[[#This Row],[In List]]&lt;&gt;0,P95+1,P95),0)</f>
        <v>0</v>
      </c>
      <c r="Q96">
        <f t="shared" si="5"/>
        <v>999</v>
      </c>
    </row>
    <row r="97" spans="1:17" x14ac:dyDescent="0.25">
      <c r="A97">
        <v>999</v>
      </c>
      <c r="B97">
        <v>74259</v>
      </c>
      <c r="C97">
        <v>72</v>
      </c>
      <c r="D97" t="s">
        <v>225</v>
      </c>
      <c r="E97" t="s">
        <v>139</v>
      </c>
      <c r="F97" t="s">
        <v>112</v>
      </c>
      <c r="G97" t="s">
        <v>223</v>
      </c>
      <c r="J97">
        <v>0</v>
      </c>
      <c r="N97">
        <f t="shared" si="4"/>
        <v>74259</v>
      </c>
      <c r="O97">
        <f>IF(AND(A97&gt;0,A97&lt;999),IFERROR(VLOOKUP(result0116[[#This Row],[Card]],U14OKMen[],1,FALSE),0),0)</f>
        <v>0</v>
      </c>
      <c r="P97">
        <f>IF(AND(A97&gt;0,A97&lt;999),IF(result0116[[#This Row],[In List]]&lt;&gt;0,P96+1,P96),0)</f>
        <v>0</v>
      </c>
      <c r="Q97">
        <f t="shared" si="5"/>
        <v>999</v>
      </c>
    </row>
    <row r="98" spans="1:17" x14ac:dyDescent="0.25">
      <c r="A98">
        <v>999</v>
      </c>
      <c r="B98">
        <v>67792</v>
      </c>
      <c r="C98">
        <v>59</v>
      </c>
      <c r="D98" t="s">
        <v>226</v>
      </c>
      <c r="E98" t="s">
        <v>126</v>
      </c>
      <c r="F98" t="s">
        <v>112</v>
      </c>
      <c r="G98" t="s">
        <v>223</v>
      </c>
      <c r="J98">
        <v>0</v>
      </c>
      <c r="N98">
        <f t="shared" ref="N98:N129" si="6">B98</f>
        <v>67792</v>
      </c>
      <c r="O98">
        <f>IF(AND(A98&gt;0,A98&lt;999),IFERROR(VLOOKUP(result0116[[#This Row],[Card]],U14OKMen[],1,FALSE),0),0)</f>
        <v>0</v>
      </c>
      <c r="P98">
        <f>IF(AND(A98&gt;0,A98&lt;999),IF(result0116[[#This Row],[In List]]&lt;&gt;0,P97+1,P97),0)</f>
        <v>0</v>
      </c>
      <c r="Q98">
        <f t="shared" ref="Q98:Q129" si="7">A98</f>
        <v>999</v>
      </c>
    </row>
    <row r="99" spans="1:17" x14ac:dyDescent="0.25">
      <c r="A99">
        <v>999</v>
      </c>
      <c r="B99">
        <v>74290</v>
      </c>
      <c r="C99">
        <v>54</v>
      </c>
      <c r="D99" t="s">
        <v>227</v>
      </c>
      <c r="E99" t="s">
        <v>159</v>
      </c>
      <c r="F99" t="s">
        <v>112</v>
      </c>
      <c r="G99" t="s">
        <v>223</v>
      </c>
      <c r="J99">
        <v>0</v>
      </c>
      <c r="N99">
        <f t="shared" si="6"/>
        <v>74290</v>
      </c>
      <c r="O99">
        <f>IF(AND(A99&gt;0,A99&lt;999),IFERROR(VLOOKUP(result0116[[#This Row],[Card]],U14OKMen[],1,FALSE),0),0)</f>
        <v>0</v>
      </c>
      <c r="P99">
        <f>IF(AND(A99&gt;0,A99&lt;999),IF(result0116[[#This Row],[In List]]&lt;&gt;0,P98+1,P98),0)</f>
        <v>0</v>
      </c>
      <c r="Q99">
        <f t="shared" si="7"/>
        <v>999</v>
      </c>
    </row>
    <row r="100" spans="1:17" x14ac:dyDescent="0.25">
      <c r="A100">
        <v>999</v>
      </c>
      <c r="B100">
        <v>68399</v>
      </c>
      <c r="C100">
        <v>97</v>
      </c>
      <c r="D100" t="s">
        <v>228</v>
      </c>
      <c r="E100" t="s">
        <v>129</v>
      </c>
      <c r="F100" t="s">
        <v>112</v>
      </c>
      <c r="G100" t="s">
        <v>223</v>
      </c>
      <c r="J100">
        <v>0</v>
      </c>
      <c r="N100">
        <f t="shared" si="6"/>
        <v>68399</v>
      </c>
      <c r="O100">
        <f>IF(AND(A100&gt;0,A100&lt;999),IFERROR(VLOOKUP(result0116[[#This Row],[Card]],U14OKMen[],1,FALSE),0),0)</f>
        <v>0</v>
      </c>
      <c r="P100">
        <f>IF(AND(A100&gt;0,A100&lt;999),IF(result0116[[#This Row],[In List]]&lt;&gt;0,P99+1,P99),0)</f>
        <v>0</v>
      </c>
      <c r="Q100">
        <f t="shared" si="7"/>
        <v>999</v>
      </c>
    </row>
    <row r="101" spans="1:17" x14ac:dyDescent="0.25">
      <c r="N101">
        <f t="shared" si="6"/>
        <v>0</v>
      </c>
      <c r="O101">
        <f>IF(AND(A101&gt;0,A101&lt;999),IFERROR(VLOOKUP(result0116[[#This Row],[Card]],U14OKMen[],1,FALSE),0),0)</f>
        <v>0</v>
      </c>
      <c r="P101">
        <f>IF(AND(A101&gt;0,A101&lt;999),IF(result0116[[#This Row],[In List]]&lt;&gt;0,P100+1,P100),0)</f>
        <v>0</v>
      </c>
      <c r="Q101">
        <f t="shared" si="7"/>
        <v>0</v>
      </c>
    </row>
    <row r="102" spans="1:17" x14ac:dyDescent="0.25">
      <c r="N102">
        <f t="shared" si="6"/>
        <v>0</v>
      </c>
      <c r="O102">
        <f>IF(AND(A102&gt;0,A102&lt;999),IFERROR(VLOOKUP(result0116[[#This Row],[Card]],U14OKMen[],1,FALSE),0),0)</f>
        <v>0</v>
      </c>
      <c r="P102">
        <f>IF(AND(A102&gt;0,A102&lt;999),IF(result0116[[#This Row],[In List]]&lt;&gt;0,P101+1,P101),0)</f>
        <v>0</v>
      </c>
      <c r="Q102">
        <f t="shared" si="7"/>
        <v>0</v>
      </c>
    </row>
    <row r="103" spans="1:17" x14ac:dyDescent="0.25">
      <c r="N103">
        <f t="shared" si="6"/>
        <v>0</v>
      </c>
      <c r="O103">
        <f>IF(AND(A103&gt;0,A103&lt;999),IFERROR(VLOOKUP(result0116[[#This Row],[Card]],U14OKMen[],1,FALSE),0),0)</f>
        <v>0</v>
      </c>
      <c r="P103">
        <f>IF(AND(A103&gt;0,A103&lt;999),IF(result0116[[#This Row],[In List]]&lt;&gt;0,P102+1,P102),0)</f>
        <v>0</v>
      </c>
      <c r="Q103">
        <f t="shared" si="7"/>
        <v>0</v>
      </c>
    </row>
    <row r="104" spans="1:17" x14ac:dyDescent="0.25">
      <c r="N104">
        <f t="shared" si="6"/>
        <v>0</v>
      </c>
      <c r="O104">
        <f>IF(AND(A104&gt;0,A104&lt;999),IFERROR(VLOOKUP(result0116[[#This Row],[Card]],U14OKMen[],1,FALSE),0),0)</f>
        <v>0</v>
      </c>
      <c r="P104">
        <f>IF(AND(A104&gt;0,A104&lt;999),IF(result0116[[#This Row],[In List]]&lt;&gt;0,P103+1,P103),0)</f>
        <v>0</v>
      </c>
      <c r="Q104">
        <f t="shared" si="7"/>
        <v>0</v>
      </c>
    </row>
    <row r="105" spans="1:17" x14ac:dyDescent="0.25">
      <c r="N105">
        <f t="shared" si="6"/>
        <v>0</v>
      </c>
      <c r="O105">
        <f>IF(AND(A105&gt;0,A105&lt;999),IFERROR(VLOOKUP(result0116[[#This Row],[Card]],U14OKMen[],1,FALSE),0),0)</f>
        <v>0</v>
      </c>
      <c r="P105">
        <f>IF(AND(A105&gt;0,A105&lt;999),IF(result0116[[#This Row],[In List]]&lt;&gt;0,P104+1,P104),0)</f>
        <v>0</v>
      </c>
      <c r="Q105">
        <f t="shared" si="7"/>
        <v>0</v>
      </c>
    </row>
    <row r="106" spans="1:17" x14ac:dyDescent="0.25">
      <c r="N106">
        <f t="shared" si="6"/>
        <v>0</v>
      </c>
      <c r="O106">
        <f>IF(AND(A106&gt;0,A106&lt;999),IFERROR(VLOOKUP(result0116[[#This Row],[Card]],U14OKMen[],1,FALSE),0),0)</f>
        <v>0</v>
      </c>
      <c r="P106">
        <f>IF(AND(A106&gt;0,A106&lt;999),IF(result0116[[#This Row],[In List]]&lt;&gt;0,P105+1,P105),0)</f>
        <v>0</v>
      </c>
      <c r="Q106">
        <f t="shared" si="7"/>
        <v>0</v>
      </c>
    </row>
    <row r="107" spans="1:17" x14ac:dyDescent="0.25">
      <c r="N107">
        <f t="shared" si="6"/>
        <v>0</v>
      </c>
      <c r="O107">
        <f>IF(AND(A107&gt;0,A107&lt;999),IFERROR(VLOOKUP(result0116[[#This Row],[Card]],U14OKMen[],1,FALSE),0),0)</f>
        <v>0</v>
      </c>
      <c r="P107">
        <f>IF(AND(A107&gt;0,A107&lt;999),IF(result0116[[#This Row],[In List]]&lt;&gt;0,P106+1,P106),0)</f>
        <v>0</v>
      </c>
      <c r="Q107">
        <f t="shared" si="7"/>
        <v>0</v>
      </c>
    </row>
    <row r="108" spans="1:17" x14ac:dyDescent="0.25">
      <c r="N108">
        <f t="shared" si="6"/>
        <v>0</v>
      </c>
      <c r="O108">
        <f>IF(AND(A108&gt;0,A108&lt;999),IFERROR(VLOOKUP(result0116[[#This Row],[Card]],U14OKMen[],1,FALSE),0),0)</f>
        <v>0</v>
      </c>
      <c r="P108">
        <f>IF(AND(A108&gt;0,A108&lt;999),IF(result0116[[#This Row],[In List]]&lt;&gt;0,P107+1,P107),0)</f>
        <v>0</v>
      </c>
      <c r="Q108">
        <f t="shared" si="7"/>
        <v>0</v>
      </c>
    </row>
    <row r="109" spans="1:17" x14ac:dyDescent="0.25">
      <c r="N109">
        <f t="shared" si="6"/>
        <v>0</v>
      </c>
      <c r="O109">
        <f>IF(AND(A109&gt;0,A109&lt;999),IFERROR(VLOOKUP(result0116[[#This Row],[Card]],U14OKMen[],1,FALSE),0),0)</f>
        <v>0</v>
      </c>
      <c r="P109">
        <f>IF(AND(A109&gt;0,A109&lt;999),IF(result0116[[#This Row],[In List]]&lt;&gt;0,P108+1,P108),0)</f>
        <v>0</v>
      </c>
      <c r="Q109">
        <f t="shared" si="7"/>
        <v>0</v>
      </c>
    </row>
    <row r="110" spans="1:17" x14ac:dyDescent="0.25">
      <c r="N110">
        <f t="shared" si="6"/>
        <v>0</v>
      </c>
      <c r="O110">
        <f>IF(AND(A110&gt;0,A110&lt;999),IFERROR(VLOOKUP(result0116[[#This Row],[Card]],U14OKMen[],1,FALSE),0),0)</f>
        <v>0</v>
      </c>
      <c r="P110">
        <f>IF(AND(A110&gt;0,A110&lt;999),IF(result0116[[#This Row],[In List]]&lt;&gt;0,P109+1,P109),0)</f>
        <v>0</v>
      </c>
      <c r="Q110">
        <f t="shared" si="7"/>
        <v>0</v>
      </c>
    </row>
    <row r="111" spans="1:17" x14ac:dyDescent="0.25">
      <c r="N111">
        <f t="shared" si="6"/>
        <v>0</v>
      </c>
      <c r="O111">
        <f>IF(AND(A111&gt;0,A111&lt;999),IFERROR(VLOOKUP(result0116[[#This Row],[Card]],U14OKMen[],1,FALSE),0),0)</f>
        <v>0</v>
      </c>
      <c r="P111">
        <f>IF(AND(A111&gt;0,A111&lt;999),IF(result0116[[#This Row],[In List]]&lt;&gt;0,P110+1,P110),0)</f>
        <v>0</v>
      </c>
      <c r="Q111">
        <f t="shared" si="7"/>
        <v>0</v>
      </c>
    </row>
    <row r="112" spans="1:17" x14ac:dyDescent="0.25">
      <c r="N112">
        <f t="shared" si="6"/>
        <v>0</v>
      </c>
      <c r="O112">
        <f>IF(AND(A112&gt;0,A112&lt;999),IFERROR(VLOOKUP(result0116[[#This Row],[Card]],U14OKMen[],1,FALSE),0),0)</f>
        <v>0</v>
      </c>
      <c r="P112">
        <f>IF(AND(A112&gt;0,A112&lt;999),IF(result0116[[#This Row],[In List]]&lt;&gt;0,P111+1,P111),0)</f>
        <v>0</v>
      </c>
      <c r="Q112">
        <f t="shared" si="7"/>
        <v>0</v>
      </c>
    </row>
    <row r="113" spans="14:17" x14ac:dyDescent="0.25">
      <c r="N113">
        <f t="shared" si="6"/>
        <v>0</v>
      </c>
      <c r="O113">
        <f>IF(AND(A113&gt;0,A113&lt;999),IFERROR(VLOOKUP(result0116[[#This Row],[Card]],U14OKMen[],1,FALSE),0),0)</f>
        <v>0</v>
      </c>
      <c r="P113">
        <f>IF(AND(A113&gt;0,A113&lt;999),IF(result0116[[#This Row],[In List]]&lt;&gt;0,P112+1,P112),0)</f>
        <v>0</v>
      </c>
      <c r="Q113">
        <f t="shared" si="7"/>
        <v>0</v>
      </c>
    </row>
    <row r="114" spans="14:17" x14ac:dyDescent="0.25">
      <c r="N114">
        <f t="shared" si="6"/>
        <v>0</v>
      </c>
      <c r="O114">
        <f>IF(AND(A114&gt;0,A114&lt;999),IFERROR(VLOOKUP(result0116[[#This Row],[Card]],U14OKMen[],1,FALSE),0),0)</f>
        <v>0</v>
      </c>
      <c r="P114">
        <f>IF(AND(A114&gt;0,A114&lt;999),IF(result0116[[#This Row],[In List]]&lt;&gt;0,P113+1,P113),0)</f>
        <v>0</v>
      </c>
      <c r="Q114">
        <f t="shared" si="7"/>
        <v>0</v>
      </c>
    </row>
    <row r="115" spans="14:17" x14ac:dyDescent="0.25">
      <c r="N115">
        <f t="shared" si="6"/>
        <v>0</v>
      </c>
      <c r="O115">
        <f>IF(AND(A115&gt;0,A115&lt;999),IFERROR(VLOOKUP(result0116[[#This Row],[Card]],U14OKMen[],1,FALSE),0),0)</f>
        <v>0</v>
      </c>
      <c r="P115">
        <f>IF(AND(A115&gt;0,A115&lt;999),IF(result0116[[#This Row],[In List]]&lt;&gt;0,P114+1,P114),0)</f>
        <v>0</v>
      </c>
      <c r="Q115">
        <f t="shared" si="7"/>
        <v>0</v>
      </c>
    </row>
    <row r="116" spans="14:17" x14ac:dyDescent="0.25">
      <c r="N116">
        <f t="shared" si="6"/>
        <v>0</v>
      </c>
      <c r="O116">
        <f>IF(AND(A116&gt;0,A116&lt;999),IFERROR(VLOOKUP(result0116[[#This Row],[Card]],U14OKMen[],1,FALSE),0),0)</f>
        <v>0</v>
      </c>
      <c r="P116">
        <f>IF(AND(A116&gt;0,A116&lt;999),IF(result0116[[#This Row],[In List]]&lt;&gt;0,P115+1,P115),0)</f>
        <v>0</v>
      </c>
      <c r="Q116">
        <f t="shared" si="7"/>
        <v>0</v>
      </c>
    </row>
    <row r="117" spans="14:17" x14ac:dyDescent="0.25">
      <c r="N117">
        <f t="shared" si="6"/>
        <v>0</v>
      </c>
      <c r="O117">
        <f>IF(AND(A117&gt;0,A117&lt;999),IFERROR(VLOOKUP(result0116[[#This Row],[Card]],U14OKMen[],1,FALSE),0),0)</f>
        <v>0</v>
      </c>
      <c r="P117">
        <f>IF(AND(A117&gt;0,A117&lt;999),IF(result0116[[#This Row],[In List]]&lt;&gt;0,P116+1,P116),0)</f>
        <v>0</v>
      </c>
      <c r="Q117">
        <f t="shared" si="7"/>
        <v>0</v>
      </c>
    </row>
    <row r="118" spans="14:17" x14ac:dyDescent="0.25">
      <c r="N118">
        <f t="shared" si="6"/>
        <v>0</v>
      </c>
      <c r="O118">
        <f>IF(AND(A118&gt;0,A118&lt;999),IFERROR(VLOOKUP(result0116[[#This Row],[Card]],U14OKMen[],1,FALSE),0),0)</f>
        <v>0</v>
      </c>
      <c r="P118">
        <f>IF(AND(A118&gt;0,A118&lt;999),IF(result0116[[#This Row],[In List]]&lt;&gt;0,P117+1,P117),0)</f>
        <v>0</v>
      </c>
      <c r="Q118">
        <f t="shared" si="7"/>
        <v>0</v>
      </c>
    </row>
    <row r="119" spans="14:17" x14ac:dyDescent="0.25">
      <c r="N119">
        <f t="shared" si="6"/>
        <v>0</v>
      </c>
      <c r="O119">
        <f>IF(AND(A119&gt;0,A119&lt;999),IFERROR(VLOOKUP(result0116[[#This Row],[Card]],U14OKMen[],1,FALSE),0),0)</f>
        <v>0</v>
      </c>
      <c r="P119">
        <f>IF(AND(A119&gt;0,A119&lt;999),IF(result0116[[#This Row],[In List]]&lt;&gt;0,P118+1,P118),0)</f>
        <v>0</v>
      </c>
      <c r="Q119">
        <f t="shared" si="7"/>
        <v>0</v>
      </c>
    </row>
    <row r="120" spans="14:17" x14ac:dyDescent="0.25">
      <c r="N120">
        <f t="shared" si="6"/>
        <v>0</v>
      </c>
      <c r="O120">
        <f>IF(AND(A120&gt;0,A120&lt;999),IFERROR(VLOOKUP(result0116[[#This Row],[Card]],U14OKMen[],1,FALSE),0),0)</f>
        <v>0</v>
      </c>
      <c r="P120">
        <f>IF(AND(A120&gt;0,A120&lt;999),IF(result0116[[#This Row],[In List]]&lt;&gt;0,P119+1,P119),0)</f>
        <v>0</v>
      </c>
      <c r="Q120">
        <f t="shared" si="7"/>
        <v>0</v>
      </c>
    </row>
    <row r="121" spans="14:17" x14ac:dyDescent="0.25">
      <c r="N121">
        <f t="shared" si="6"/>
        <v>0</v>
      </c>
      <c r="O121">
        <f>IF(AND(A121&gt;0,A121&lt;999),IFERROR(VLOOKUP(result0116[[#This Row],[Card]],U14OKMen[],1,FALSE),0),0)</f>
        <v>0</v>
      </c>
      <c r="P121">
        <f>IF(AND(A121&gt;0,A121&lt;999),IF(result0116[[#This Row],[In List]]&lt;&gt;0,P120+1,P120),0)</f>
        <v>0</v>
      </c>
      <c r="Q121">
        <f t="shared" si="7"/>
        <v>0</v>
      </c>
    </row>
    <row r="122" spans="14:17" x14ac:dyDescent="0.25">
      <c r="N122">
        <f t="shared" si="6"/>
        <v>0</v>
      </c>
      <c r="O122">
        <f>IF(AND(A122&gt;0,A122&lt;999),IFERROR(VLOOKUP(result0116[[#This Row],[Card]],U14OKMen[],1,FALSE),0),0)</f>
        <v>0</v>
      </c>
      <c r="P122">
        <f>IF(AND(A122&gt;0,A122&lt;999),IF(result0116[[#This Row],[In List]]&lt;&gt;0,P121+1,P121),0)</f>
        <v>0</v>
      </c>
      <c r="Q122">
        <f t="shared" si="7"/>
        <v>0</v>
      </c>
    </row>
    <row r="123" spans="14:17" x14ac:dyDescent="0.25">
      <c r="N123">
        <f t="shared" si="6"/>
        <v>0</v>
      </c>
      <c r="O123">
        <f>IF(AND(A123&gt;0,A123&lt;999),IFERROR(VLOOKUP(result0116[[#This Row],[Card]],U14OKMen[],1,FALSE),0),0)</f>
        <v>0</v>
      </c>
      <c r="P123">
        <f>IF(AND(A123&gt;0,A123&lt;999),IF(result0116[[#This Row],[In List]]&lt;&gt;0,P122+1,P122),0)</f>
        <v>0</v>
      </c>
      <c r="Q123">
        <f t="shared" si="7"/>
        <v>0</v>
      </c>
    </row>
    <row r="124" spans="14:17" x14ac:dyDescent="0.25">
      <c r="N124">
        <f t="shared" si="6"/>
        <v>0</v>
      </c>
      <c r="O124">
        <f>IF(AND(A124&gt;0,A124&lt;999),IFERROR(VLOOKUP(result0116[[#This Row],[Card]],U14OKMen[],1,FALSE),0),0)</f>
        <v>0</v>
      </c>
      <c r="P124">
        <f>IF(AND(A124&gt;0,A124&lt;999),IF(result0116[[#This Row],[In List]]&lt;&gt;0,P123+1,P123),0)</f>
        <v>0</v>
      </c>
      <c r="Q124">
        <f t="shared" si="7"/>
        <v>0</v>
      </c>
    </row>
    <row r="125" spans="14:17" x14ac:dyDescent="0.25">
      <c r="N125">
        <f t="shared" si="6"/>
        <v>0</v>
      </c>
      <c r="O125">
        <f>IF(AND(A125&gt;0,A125&lt;999),IFERROR(VLOOKUP(result0116[[#This Row],[Card]],U14OKMen[],1,FALSE),0),0)</f>
        <v>0</v>
      </c>
      <c r="P125">
        <f>IF(AND(A125&gt;0,A125&lt;999),IF(result0116[[#This Row],[In List]]&lt;&gt;0,P124+1,P124),0)</f>
        <v>0</v>
      </c>
      <c r="Q125">
        <f t="shared" si="7"/>
        <v>0</v>
      </c>
    </row>
    <row r="126" spans="14:17" x14ac:dyDescent="0.25">
      <c r="N126">
        <f t="shared" si="6"/>
        <v>0</v>
      </c>
      <c r="O126">
        <f>IF(AND(A126&gt;0,A126&lt;999),IFERROR(VLOOKUP(result0116[[#This Row],[Card]],U14OKMen[],1,FALSE),0),0)</f>
        <v>0</v>
      </c>
      <c r="P126">
        <f>IF(AND(A126&gt;0,A126&lt;999),IF(result0116[[#This Row],[In List]]&lt;&gt;0,P125+1,P125),0)</f>
        <v>0</v>
      </c>
      <c r="Q126">
        <f t="shared" si="7"/>
        <v>0</v>
      </c>
    </row>
    <row r="127" spans="14:17" x14ac:dyDescent="0.25">
      <c r="N127">
        <f t="shared" si="6"/>
        <v>0</v>
      </c>
      <c r="O127">
        <f>IF(AND(A127&gt;0,A127&lt;999),IFERROR(VLOOKUP(result0116[[#This Row],[Card]],U14OKMen[],1,FALSE),0),0)</f>
        <v>0</v>
      </c>
      <c r="P127">
        <f>IF(AND(A127&gt;0,A127&lt;999),IF(result0116[[#This Row],[In List]]&lt;&gt;0,P126+1,P126),0)</f>
        <v>0</v>
      </c>
      <c r="Q127">
        <f t="shared" si="7"/>
        <v>0</v>
      </c>
    </row>
    <row r="128" spans="14:17" x14ac:dyDescent="0.25">
      <c r="N128">
        <f t="shared" si="6"/>
        <v>0</v>
      </c>
      <c r="O128">
        <f>IF(AND(A128&gt;0,A128&lt;999),IFERROR(VLOOKUP(result0116[[#This Row],[Card]],U14OKMen[],1,FALSE),0),0)</f>
        <v>0</v>
      </c>
      <c r="P128">
        <f>IF(AND(A128&gt;0,A128&lt;999),IF(result0116[[#This Row],[In List]]&lt;&gt;0,P127+1,P127),0)</f>
        <v>0</v>
      </c>
      <c r="Q128">
        <f t="shared" si="7"/>
        <v>0</v>
      </c>
    </row>
    <row r="129" spans="14:17" x14ac:dyDescent="0.25">
      <c r="N129">
        <f t="shared" si="6"/>
        <v>0</v>
      </c>
      <c r="O129">
        <f>IF(AND(A129&gt;0,A129&lt;999),IFERROR(VLOOKUP(result0116[[#This Row],[Card]],U14OKMen[],1,FALSE),0),0)</f>
        <v>0</v>
      </c>
      <c r="P129">
        <f>IF(AND(A129&gt;0,A129&lt;999),IF(result0116[[#This Row],[In List]]&lt;&gt;0,P128+1,P128),0)</f>
        <v>0</v>
      </c>
      <c r="Q129">
        <f t="shared" si="7"/>
        <v>0</v>
      </c>
    </row>
    <row r="130" spans="14:17" x14ac:dyDescent="0.25">
      <c r="N130">
        <f t="shared" ref="N130:N161" si="8">B130</f>
        <v>0</v>
      </c>
      <c r="O130">
        <f>IF(AND(A130&gt;0,A130&lt;999),IFERROR(VLOOKUP(result0116[[#This Row],[Card]],U14OKMen[],1,FALSE),0),0)</f>
        <v>0</v>
      </c>
      <c r="P130">
        <f>IF(AND(A130&gt;0,A130&lt;999),IF(result0116[[#This Row],[In List]]&lt;&gt;0,P129+1,P129),0)</f>
        <v>0</v>
      </c>
      <c r="Q130">
        <f t="shared" ref="Q130:Q161" si="9">A130</f>
        <v>0</v>
      </c>
    </row>
    <row r="131" spans="14:17" x14ac:dyDescent="0.25">
      <c r="N131">
        <f t="shared" si="8"/>
        <v>0</v>
      </c>
      <c r="O131">
        <f>IF(AND(A131&gt;0,A131&lt;999),IFERROR(VLOOKUP(result0116[[#This Row],[Card]],U14OKMen[],1,FALSE),0),0)</f>
        <v>0</v>
      </c>
      <c r="P131">
        <f>IF(AND(A131&gt;0,A131&lt;999),IF(result0116[[#This Row],[In List]]&lt;&gt;0,P130+1,P130),0)</f>
        <v>0</v>
      </c>
      <c r="Q131">
        <f t="shared" si="9"/>
        <v>0</v>
      </c>
    </row>
    <row r="132" spans="14:17" x14ac:dyDescent="0.25">
      <c r="N132">
        <f t="shared" si="8"/>
        <v>0</v>
      </c>
      <c r="O132">
        <f>IF(AND(A132&gt;0,A132&lt;999),IFERROR(VLOOKUP(result0116[[#This Row],[Card]],U14OKMen[],1,FALSE),0),0)</f>
        <v>0</v>
      </c>
      <c r="P132">
        <f>IF(AND(A132&gt;0,A132&lt;999),IF(result0116[[#This Row],[In List]]&lt;&gt;0,P131+1,P131),0)</f>
        <v>0</v>
      </c>
      <c r="Q132">
        <f t="shared" si="9"/>
        <v>0</v>
      </c>
    </row>
    <row r="133" spans="14:17" x14ac:dyDescent="0.25">
      <c r="N133">
        <f t="shared" si="8"/>
        <v>0</v>
      </c>
      <c r="O133">
        <f>IF(AND(A133&gt;0,A133&lt;999),IFERROR(VLOOKUP(result0116[[#This Row],[Card]],U14OKMen[],1,FALSE),0),0)</f>
        <v>0</v>
      </c>
      <c r="P133">
        <f>IF(AND(A133&gt;0,A133&lt;999),IF(result0116[[#This Row],[In List]]&lt;&gt;0,P132+1,P132),0)</f>
        <v>0</v>
      </c>
      <c r="Q133">
        <f t="shared" si="9"/>
        <v>0</v>
      </c>
    </row>
    <row r="134" spans="14:17" x14ac:dyDescent="0.25">
      <c r="N134">
        <f t="shared" si="8"/>
        <v>0</v>
      </c>
      <c r="O134">
        <f>IF(AND(A134&gt;0,A134&lt;999),IFERROR(VLOOKUP(result0116[[#This Row],[Card]],U14OKMen[],1,FALSE),0),0)</f>
        <v>0</v>
      </c>
      <c r="P134">
        <f>IF(AND(A134&gt;0,A134&lt;999),IF(result0116[[#This Row],[In List]]&lt;&gt;0,P133+1,P133),0)</f>
        <v>0</v>
      </c>
      <c r="Q134">
        <f t="shared" si="9"/>
        <v>0</v>
      </c>
    </row>
    <row r="135" spans="14:17" x14ac:dyDescent="0.25">
      <c r="N135">
        <f t="shared" si="8"/>
        <v>0</v>
      </c>
      <c r="O135">
        <f>IF(AND(A135&gt;0,A135&lt;999),IFERROR(VLOOKUP(result0116[[#This Row],[Card]],U14OKMen[],1,FALSE),0),0)</f>
        <v>0</v>
      </c>
      <c r="P135">
        <f>IF(AND(A135&gt;0,A135&lt;999),IF(result0116[[#This Row],[In List]]&lt;&gt;0,P134+1,P134),0)</f>
        <v>0</v>
      </c>
      <c r="Q135">
        <f t="shared" si="9"/>
        <v>0</v>
      </c>
    </row>
    <row r="136" spans="14:17" x14ac:dyDescent="0.25">
      <c r="N136">
        <f t="shared" si="8"/>
        <v>0</v>
      </c>
      <c r="O136">
        <f>IF(AND(A136&gt;0,A136&lt;999),IFERROR(VLOOKUP(result0116[[#This Row],[Card]],U14OKMen[],1,FALSE),0),0)</f>
        <v>0</v>
      </c>
      <c r="P136">
        <f>IF(AND(A136&gt;0,A136&lt;999),IF(result0116[[#This Row],[In List]]&lt;&gt;0,P135+1,P135),0)</f>
        <v>0</v>
      </c>
      <c r="Q136">
        <f t="shared" si="9"/>
        <v>0</v>
      </c>
    </row>
    <row r="137" spans="14:17" x14ac:dyDescent="0.25">
      <c r="N137">
        <f t="shared" si="8"/>
        <v>0</v>
      </c>
      <c r="O137">
        <f>IF(AND(A137&gt;0,A137&lt;999),IFERROR(VLOOKUP(result0116[[#This Row],[Card]],U14OKMen[],1,FALSE),0),0)</f>
        <v>0</v>
      </c>
      <c r="P137">
        <f>IF(AND(A137&gt;0,A137&lt;999),IF(result0116[[#This Row],[In List]]&lt;&gt;0,P136+1,P136),0)</f>
        <v>0</v>
      </c>
      <c r="Q137">
        <f t="shared" si="9"/>
        <v>0</v>
      </c>
    </row>
    <row r="138" spans="14:17" x14ac:dyDescent="0.25">
      <c r="N138">
        <f t="shared" si="8"/>
        <v>0</v>
      </c>
      <c r="O138">
        <f>IF(AND(A138&gt;0,A138&lt;999),IFERROR(VLOOKUP(result0116[[#This Row],[Card]],U14OKMen[],1,FALSE),0),0)</f>
        <v>0</v>
      </c>
      <c r="P138">
        <f>IF(AND(A138&gt;0,A138&lt;999),IF(result0116[[#This Row],[In List]]&lt;&gt;0,P137+1,P137),0)</f>
        <v>0</v>
      </c>
      <c r="Q138">
        <f t="shared" si="9"/>
        <v>0</v>
      </c>
    </row>
    <row r="139" spans="14:17" x14ac:dyDescent="0.25">
      <c r="N139">
        <f t="shared" si="8"/>
        <v>0</v>
      </c>
      <c r="O139">
        <f>IF(AND(A139&gt;0,A139&lt;999),IFERROR(VLOOKUP(result0116[[#This Row],[Card]],U14OKMen[],1,FALSE),0),0)</f>
        <v>0</v>
      </c>
      <c r="P139">
        <f>IF(AND(A139&gt;0,A139&lt;999),IF(result0116[[#This Row],[In List]]&lt;&gt;0,P138+1,P138),0)</f>
        <v>0</v>
      </c>
      <c r="Q139">
        <f t="shared" si="9"/>
        <v>0</v>
      </c>
    </row>
    <row r="140" spans="14:17" x14ac:dyDescent="0.25">
      <c r="N140">
        <f t="shared" si="8"/>
        <v>0</v>
      </c>
      <c r="O140">
        <f>IF(AND(A140&gt;0,A140&lt;999),IFERROR(VLOOKUP(result0116[[#This Row],[Card]],U14OKMen[],1,FALSE),0),0)</f>
        <v>0</v>
      </c>
      <c r="P140">
        <f>IF(AND(A140&gt;0,A140&lt;999),IF(result0116[[#This Row],[In List]]&lt;&gt;0,P139+1,P139),0)</f>
        <v>0</v>
      </c>
      <c r="Q140">
        <f t="shared" si="9"/>
        <v>0</v>
      </c>
    </row>
    <row r="141" spans="14:17" x14ac:dyDescent="0.25">
      <c r="N141">
        <f t="shared" si="8"/>
        <v>0</v>
      </c>
      <c r="O141">
        <f>IF(AND(A141&gt;0,A141&lt;999),IFERROR(VLOOKUP(result0116[[#This Row],[Card]],U14OKMen[],1,FALSE),0),0)</f>
        <v>0</v>
      </c>
      <c r="P141">
        <f>IF(AND(A141&gt;0,A141&lt;999),IF(result0116[[#This Row],[In List]]&lt;&gt;0,P140+1,P140),0)</f>
        <v>0</v>
      </c>
      <c r="Q141">
        <f t="shared" si="9"/>
        <v>0</v>
      </c>
    </row>
    <row r="142" spans="14:17" x14ac:dyDescent="0.25">
      <c r="N142">
        <f t="shared" si="8"/>
        <v>0</v>
      </c>
      <c r="O142">
        <f>IF(AND(A142&gt;0,A142&lt;999),IFERROR(VLOOKUP(result0116[[#This Row],[Card]],U14OKMen[],1,FALSE),0),0)</f>
        <v>0</v>
      </c>
      <c r="P142">
        <f>IF(AND(A142&gt;0,A142&lt;999),IF(result0116[[#This Row],[In List]]&lt;&gt;0,P141+1,P141),0)</f>
        <v>0</v>
      </c>
      <c r="Q142">
        <f t="shared" si="9"/>
        <v>0</v>
      </c>
    </row>
    <row r="143" spans="14:17" x14ac:dyDescent="0.25">
      <c r="N143">
        <f t="shared" si="8"/>
        <v>0</v>
      </c>
      <c r="O143">
        <f>IF(AND(A143&gt;0,A143&lt;999),IFERROR(VLOOKUP(result0116[[#This Row],[Card]],U14OKMen[],1,FALSE),0),0)</f>
        <v>0</v>
      </c>
      <c r="P143">
        <f>IF(AND(A143&gt;0,A143&lt;999),IF(result0116[[#This Row],[In List]]&lt;&gt;0,P142+1,P142),0)</f>
        <v>0</v>
      </c>
      <c r="Q143">
        <f t="shared" si="9"/>
        <v>0</v>
      </c>
    </row>
    <row r="144" spans="14:17" x14ac:dyDescent="0.25">
      <c r="N144">
        <f t="shared" si="8"/>
        <v>0</v>
      </c>
      <c r="O144">
        <f>IF(AND(A144&gt;0,A144&lt;999),IFERROR(VLOOKUP(result0116[[#This Row],[Card]],U14OKMen[],1,FALSE),0),0)</f>
        <v>0</v>
      </c>
      <c r="P144">
        <f>IF(AND(A144&gt;0,A144&lt;999),IF(result0116[[#This Row],[In List]]&lt;&gt;0,P143+1,P143),0)</f>
        <v>0</v>
      </c>
      <c r="Q144">
        <f t="shared" si="9"/>
        <v>0</v>
      </c>
    </row>
    <row r="145" spans="14:17" x14ac:dyDescent="0.25">
      <c r="N145">
        <f t="shared" si="8"/>
        <v>0</v>
      </c>
      <c r="O145">
        <f>IF(AND(A145&gt;0,A145&lt;999),IFERROR(VLOOKUP(result0116[[#This Row],[Card]],U14OKMen[],1,FALSE),0),0)</f>
        <v>0</v>
      </c>
      <c r="P145">
        <f>IF(AND(A145&gt;0,A145&lt;999),IF(result0116[[#This Row],[In List]]&lt;&gt;0,P144+1,P144),0)</f>
        <v>0</v>
      </c>
      <c r="Q145">
        <f t="shared" si="9"/>
        <v>0</v>
      </c>
    </row>
    <row r="146" spans="14:17" x14ac:dyDescent="0.25">
      <c r="N146">
        <f t="shared" si="8"/>
        <v>0</v>
      </c>
      <c r="O146">
        <f>IF(AND(A146&gt;0,A146&lt;999),IFERROR(VLOOKUP(result0116[[#This Row],[Card]],U14OKMen[],1,FALSE),0),0)</f>
        <v>0</v>
      </c>
      <c r="P146">
        <f>IF(AND(A146&gt;0,A146&lt;999),IF(result0116[[#This Row],[In List]]&lt;&gt;0,P145+1,P145),0)</f>
        <v>0</v>
      </c>
      <c r="Q146">
        <f t="shared" si="9"/>
        <v>0</v>
      </c>
    </row>
    <row r="147" spans="14:17" x14ac:dyDescent="0.25">
      <c r="N147">
        <f t="shared" si="8"/>
        <v>0</v>
      </c>
      <c r="O147">
        <f>IF(AND(A147&gt;0,A147&lt;999),IFERROR(VLOOKUP(result0116[[#This Row],[Card]],U14OKMen[],1,FALSE),0),0)</f>
        <v>0</v>
      </c>
      <c r="P147">
        <f>IF(AND(A147&gt;0,A147&lt;999),IF(result0116[[#This Row],[In List]]&lt;&gt;0,P146+1,P146),0)</f>
        <v>0</v>
      </c>
      <c r="Q147">
        <f t="shared" si="9"/>
        <v>0</v>
      </c>
    </row>
    <row r="148" spans="14:17" x14ac:dyDescent="0.25">
      <c r="N148">
        <f t="shared" si="8"/>
        <v>0</v>
      </c>
      <c r="O148">
        <f>IF(AND(A148&gt;0,A148&lt;999),IFERROR(VLOOKUP(result0116[[#This Row],[Card]],U14OKMen[],1,FALSE),0),0)</f>
        <v>0</v>
      </c>
      <c r="P148">
        <f>IF(AND(A148&gt;0,A148&lt;999),IF(result0116[[#This Row],[In List]]&lt;&gt;0,P147+1,P147),0)</f>
        <v>0</v>
      </c>
      <c r="Q148">
        <f t="shared" si="9"/>
        <v>0</v>
      </c>
    </row>
    <row r="149" spans="14:17" x14ac:dyDescent="0.25">
      <c r="N149">
        <f t="shared" si="8"/>
        <v>0</v>
      </c>
      <c r="O149">
        <f>IF(AND(A149&gt;0,A149&lt;999),IFERROR(VLOOKUP(result0116[[#This Row],[Card]],U14OKMen[],1,FALSE),0),0)</f>
        <v>0</v>
      </c>
      <c r="P149">
        <f>IF(AND(A149&gt;0,A149&lt;999),IF(result0116[[#This Row],[In List]]&lt;&gt;0,P148+1,P148),0)</f>
        <v>0</v>
      </c>
      <c r="Q149">
        <f t="shared" si="9"/>
        <v>0</v>
      </c>
    </row>
    <row r="150" spans="14:17" x14ac:dyDescent="0.25">
      <c r="N150">
        <f t="shared" si="8"/>
        <v>0</v>
      </c>
      <c r="O150">
        <f>IF(AND(A150&gt;0,A150&lt;999),IFERROR(VLOOKUP(result0116[[#This Row],[Card]],U14OKMen[],1,FALSE),0),0)</f>
        <v>0</v>
      </c>
      <c r="P150">
        <f>IF(AND(A150&gt;0,A150&lt;999),IF(result0116[[#This Row],[In List]]&lt;&gt;0,P149+1,P149),0)</f>
        <v>0</v>
      </c>
      <c r="Q150">
        <f t="shared" si="9"/>
        <v>0</v>
      </c>
    </row>
    <row r="151" spans="14:17" x14ac:dyDescent="0.25">
      <c r="N151">
        <f t="shared" si="8"/>
        <v>0</v>
      </c>
      <c r="O151">
        <f>IF(AND(A151&gt;0,A151&lt;999),IFERROR(VLOOKUP(result0116[[#This Row],[Card]],U14OKMen[],1,FALSE),0),0)</f>
        <v>0</v>
      </c>
      <c r="P151">
        <f>IF(AND(A151&gt;0,A151&lt;999),IF(result0116[[#This Row],[In List]]&lt;&gt;0,P150+1,P150),0)</f>
        <v>0</v>
      </c>
      <c r="Q151">
        <f t="shared" si="9"/>
        <v>0</v>
      </c>
    </row>
    <row r="152" spans="14:17" x14ac:dyDescent="0.25">
      <c r="N152">
        <f t="shared" si="8"/>
        <v>0</v>
      </c>
      <c r="O152">
        <f>IF(AND(A152&gt;0,A152&lt;999),IFERROR(VLOOKUP(result0116[[#This Row],[Card]],U14OKMen[],1,FALSE),0),0)</f>
        <v>0</v>
      </c>
      <c r="P152">
        <f>IF(AND(A152&gt;0,A152&lt;999),IF(result0116[[#This Row],[In List]]&lt;&gt;0,P151+1,P151),0)</f>
        <v>0</v>
      </c>
      <c r="Q152">
        <f t="shared" si="9"/>
        <v>0</v>
      </c>
    </row>
    <row r="153" spans="14:17" x14ac:dyDescent="0.25">
      <c r="N153">
        <f t="shared" si="8"/>
        <v>0</v>
      </c>
      <c r="O153">
        <f>IF(AND(A153&gt;0,A153&lt;999),IFERROR(VLOOKUP(result0116[[#This Row],[Card]],U14OKMen[],1,FALSE),0),0)</f>
        <v>0</v>
      </c>
      <c r="P153">
        <f>IF(AND(A153&gt;0,A153&lt;999),IF(result0116[[#This Row],[In List]]&lt;&gt;0,P152+1,P152),0)</f>
        <v>0</v>
      </c>
      <c r="Q153">
        <f t="shared" si="9"/>
        <v>0</v>
      </c>
    </row>
    <row r="154" spans="14:17" x14ac:dyDescent="0.25">
      <c r="N154">
        <f t="shared" si="8"/>
        <v>0</v>
      </c>
      <c r="O154">
        <f>IF(AND(A154&gt;0,A154&lt;999),IFERROR(VLOOKUP(result0116[[#This Row],[Card]],U14OKMen[],1,FALSE),0),0)</f>
        <v>0</v>
      </c>
      <c r="P154">
        <f>IF(AND(A154&gt;0,A154&lt;999),IF(result0116[[#This Row],[In List]]&lt;&gt;0,P153+1,P153),0)</f>
        <v>0</v>
      </c>
      <c r="Q154">
        <f t="shared" si="9"/>
        <v>0</v>
      </c>
    </row>
    <row r="155" spans="14:17" x14ac:dyDescent="0.25">
      <c r="N155">
        <f t="shared" si="8"/>
        <v>0</v>
      </c>
      <c r="O155">
        <f>IF(AND(A155&gt;0,A155&lt;999),IFERROR(VLOOKUP(result0116[[#This Row],[Card]],U14OKMen[],1,FALSE),0),0)</f>
        <v>0</v>
      </c>
      <c r="P155">
        <f>IF(AND(A155&gt;0,A155&lt;999),IF(result0116[[#This Row],[In List]]&lt;&gt;0,P154+1,P154),0)</f>
        <v>0</v>
      </c>
      <c r="Q155">
        <f t="shared" si="9"/>
        <v>0</v>
      </c>
    </row>
    <row r="156" spans="14:17" x14ac:dyDescent="0.25">
      <c r="N156">
        <f t="shared" si="8"/>
        <v>0</v>
      </c>
      <c r="O156">
        <f>IF(AND(A156&gt;0,A156&lt;999),IFERROR(VLOOKUP(result0116[[#This Row],[Card]],U14OKMen[],1,FALSE),0),0)</f>
        <v>0</v>
      </c>
      <c r="P156">
        <f>IF(AND(A156&gt;0,A156&lt;999),IF(result0116[[#This Row],[In List]]&lt;&gt;0,P155+1,P155),0)</f>
        <v>0</v>
      </c>
      <c r="Q156">
        <f t="shared" si="9"/>
        <v>0</v>
      </c>
    </row>
    <row r="157" spans="14:17" x14ac:dyDescent="0.25">
      <c r="N157">
        <f t="shared" si="8"/>
        <v>0</v>
      </c>
      <c r="O157">
        <f>IF(AND(A157&gt;0,A157&lt;999),IFERROR(VLOOKUP(result0116[[#This Row],[Card]],U14OKMen[],1,FALSE),0),0)</f>
        <v>0</v>
      </c>
      <c r="P157">
        <f>IF(AND(A157&gt;0,A157&lt;999),IF(result0116[[#This Row],[In List]]&lt;&gt;0,P156+1,P156),0)</f>
        <v>0</v>
      </c>
      <c r="Q157">
        <f t="shared" si="9"/>
        <v>0</v>
      </c>
    </row>
    <row r="158" spans="14:17" x14ac:dyDescent="0.25">
      <c r="N158">
        <f t="shared" si="8"/>
        <v>0</v>
      </c>
      <c r="O158">
        <f>IF(AND(A158&gt;0,A158&lt;999),IFERROR(VLOOKUP(result0116[[#This Row],[Card]],U14OKMen[],1,FALSE),0),0)</f>
        <v>0</v>
      </c>
      <c r="P158">
        <f>IF(AND(A158&gt;0,A158&lt;999),IF(result0116[[#This Row],[In List]]&lt;&gt;0,P157+1,P157),0)</f>
        <v>0</v>
      </c>
      <c r="Q158">
        <f t="shared" si="9"/>
        <v>0</v>
      </c>
    </row>
    <row r="159" spans="14:17" x14ac:dyDescent="0.25">
      <c r="N159">
        <f t="shared" si="8"/>
        <v>0</v>
      </c>
      <c r="O159">
        <f>IF(AND(A159&gt;0,A159&lt;999),IFERROR(VLOOKUP(result0116[[#This Row],[Card]],U14OKMen[],1,FALSE),0),0)</f>
        <v>0</v>
      </c>
      <c r="P159">
        <f>IF(AND(A159&gt;0,A159&lt;999),IF(result0116[[#This Row],[In List]]&lt;&gt;0,P158+1,P158),0)</f>
        <v>0</v>
      </c>
      <c r="Q159">
        <f t="shared" si="9"/>
        <v>0</v>
      </c>
    </row>
    <row r="160" spans="14:17" x14ac:dyDescent="0.25">
      <c r="N160">
        <f t="shared" si="8"/>
        <v>0</v>
      </c>
      <c r="O160">
        <f>IF(AND(A160&gt;0,A160&lt;999),IFERROR(VLOOKUP(result0116[[#This Row],[Card]],U14OKMen[],1,FALSE),0),0)</f>
        <v>0</v>
      </c>
      <c r="P160">
        <f>IF(AND(A160&gt;0,A160&lt;999),IF(result0116[[#This Row],[In List]]&lt;&gt;0,P159+1,P159),0)</f>
        <v>0</v>
      </c>
      <c r="Q160">
        <f t="shared" si="9"/>
        <v>0</v>
      </c>
    </row>
    <row r="161" spans="14:17" x14ac:dyDescent="0.25">
      <c r="N161">
        <f t="shared" si="8"/>
        <v>0</v>
      </c>
      <c r="O161">
        <f>IF(AND(A161&gt;0,A161&lt;999),IFERROR(VLOOKUP(result0116[[#This Row],[Card]],U14OKMen[],1,FALSE),0),0)</f>
        <v>0</v>
      </c>
      <c r="P161">
        <f>IF(AND(A161&gt;0,A161&lt;999),IF(result0116[[#This Row],[In List]]&lt;&gt;0,P160+1,P160),0)</f>
        <v>0</v>
      </c>
      <c r="Q161">
        <f t="shared" si="9"/>
        <v>0</v>
      </c>
    </row>
    <row r="162" spans="14:17" x14ac:dyDescent="0.25">
      <c r="N162">
        <f t="shared" ref="N162:N193" si="10">B162</f>
        <v>0</v>
      </c>
      <c r="O162">
        <f>IF(AND(A162&gt;0,A162&lt;999),IFERROR(VLOOKUP(result0116[[#This Row],[Card]],U14OKMen[],1,FALSE),0),0)</f>
        <v>0</v>
      </c>
      <c r="P162">
        <f>IF(AND(A162&gt;0,A162&lt;999),IF(result0116[[#This Row],[In List]]&lt;&gt;0,P161+1,P161),0)</f>
        <v>0</v>
      </c>
      <c r="Q162">
        <f t="shared" ref="Q162:Q193" si="11">A162</f>
        <v>0</v>
      </c>
    </row>
    <row r="163" spans="14:17" x14ac:dyDescent="0.25">
      <c r="N163">
        <f t="shared" si="10"/>
        <v>0</v>
      </c>
      <c r="O163">
        <f>IF(AND(A163&gt;0,A163&lt;999),IFERROR(VLOOKUP(result0116[[#This Row],[Card]],U14OKMen[],1,FALSE),0),0)</f>
        <v>0</v>
      </c>
      <c r="P163">
        <f>IF(AND(A163&gt;0,A163&lt;999),IF(result0116[[#This Row],[In List]]&lt;&gt;0,P162+1,P162),0)</f>
        <v>0</v>
      </c>
      <c r="Q163">
        <f t="shared" si="11"/>
        <v>0</v>
      </c>
    </row>
    <row r="164" spans="14:17" x14ac:dyDescent="0.25">
      <c r="N164">
        <f t="shared" si="10"/>
        <v>0</v>
      </c>
      <c r="O164">
        <f>IF(AND(A164&gt;0,A164&lt;999),IFERROR(VLOOKUP(result0116[[#This Row],[Card]],U14OKMen[],1,FALSE),0),0)</f>
        <v>0</v>
      </c>
      <c r="P164">
        <f>IF(AND(A164&gt;0,A164&lt;999),IF(result0116[[#This Row],[In List]]&lt;&gt;0,P163+1,P163),0)</f>
        <v>0</v>
      </c>
      <c r="Q164">
        <f t="shared" si="11"/>
        <v>0</v>
      </c>
    </row>
    <row r="165" spans="14:17" x14ac:dyDescent="0.25">
      <c r="N165">
        <f t="shared" si="10"/>
        <v>0</v>
      </c>
      <c r="O165">
        <f>IF(AND(A165&gt;0,A165&lt;999),IFERROR(VLOOKUP(result0116[[#This Row],[Card]],U14OKMen[],1,FALSE),0),0)</f>
        <v>0</v>
      </c>
      <c r="P165">
        <f>IF(AND(A165&gt;0,A165&lt;999),IF(result0116[[#This Row],[In List]]&lt;&gt;0,P164+1,P164),0)</f>
        <v>0</v>
      </c>
      <c r="Q165">
        <f t="shared" si="11"/>
        <v>0</v>
      </c>
    </row>
    <row r="166" spans="14:17" x14ac:dyDescent="0.25">
      <c r="N166">
        <f t="shared" si="10"/>
        <v>0</v>
      </c>
      <c r="O166">
        <f>IF(AND(A166&gt;0,A166&lt;999),IFERROR(VLOOKUP(result0116[[#This Row],[Card]],U14OKMen[],1,FALSE),0),0)</f>
        <v>0</v>
      </c>
      <c r="P166">
        <f>IF(AND(A166&gt;0,A166&lt;999),IF(result0116[[#This Row],[In List]]&lt;&gt;0,P165+1,P165),0)</f>
        <v>0</v>
      </c>
      <c r="Q166">
        <f t="shared" si="11"/>
        <v>0</v>
      </c>
    </row>
    <row r="167" spans="14:17" x14ac:dyDescent="0.25">
      <c r="N167">
        <f t="shared" si="10"/>
        <v>0</v>
      </c>
      <c r="O167">
        <f>IF(AND(A167&gt;0,A167&lt;999),IFERROR(VLOOKUP(result0116[[#This Row],[Card]],U14OKMen[],1,FALSE),0),0)</f>
        <v>0</v>
      </c>
      <c r="P167">
        <f>IF(AND(A167&gt;0,A167&lt;999),IF(result0116[[#This Row],[In List]]&lt;&gt;0,P166+1,P166),0)</f>
        <v>0</v>
      </c>
      <c r="Q167">
        <f t="shared" si="11"/>
        <v>0</v>
      </c>
    </row>
    <row r="168" spans="14:17" x14ac:dyDescent="0.25">
      <c r="N168">
        <f t="shared" si="10"/>
        <v>0</v>
      </c>
      <c r="O168">
        <f>IF(AND(A168&gt;0,A168&lt;999),IFERROR(VLOOKUP(result0116[[#This Row],[Card]],U14OKMen[],1,FALSE),0),0)</f>
        <v>0</v>
      </c>
      <c r="P168">
        <f>IF(AND(A168&gt;0,A168&lt;999),IF(result0116[[#This Row],[In List]]&lt;&gt;0,P167+1,P167),0)</f>
        <v>0</v>
      </c>
      <c r="Q168">
        <f t="shared" si="11"/>
        <v>0</v>
      </c>
    </row>
    <row r="169" spans="14:17" x14ac:dyDescent="0.25">
      <c r="N169">
        <f t="shared" si="10"/>
        <v>0</v>
      </c>
      <c r="O169">
        <f>IF(AND(A169&gt;0,A169&lt;999),IFERROR(VLOOKUP(result0116[[#This Row],[Card]],U14OKMen[],1,FALSE),0),0)</f>
        <v>0</v>
      </c>
      <c r="P169">
        <f>IF(AND(A169&gt;0,A169&lt;999),IF(result0116[[#This Row],[In List]]&lt;&gt;0,P168+1,P168),0)</f>
        <v>0</v>
      </c>
      <c r="Q169">
        <f t="shared" si="11"/>
        <v>0</v>
      </c>
    </row>
    <row r="170" spans="14:17" x14ac:dyDescent="0.25">
      <c r="N170">
        <f t="shared" si="10"/>
        <v>0</v>
      </c>
      <c r="O170">
        <f>IF(AND(A170&gt;0,A170&lt;999),IFERROR(VLOOKUP(result0116[[#This Row],[Card]],U14OKMen[],1,FALSE),0),0)</f>
        <v>0</v>
      </c>
      <c r="P170">
        <f>IF(AND(A170&gt;0,A170&lt;999),IF(result0116[[#This Row],[In List]]&lt;&gt;0,P169+1,P169),0)</f>
        <v>0</v>
      </c>
      <c r="Q170">
        <f t="shared" si="11"/>
        <v>0</v>
      </c>
    </row>
    <row r="171" spans="14:17" x14ac:dyDescent="0.25">
      <c r="N171">
        <f t="shared" si="10"/>
        <v>0</v>
      </c>
      <c r="O171">
        <f>IF(AND(A171&gt;0,A171&lt;999),IFERROR(VLOOKUP(result0116[[#This Row],[Card]],U14OKMen[],1,FALSE),0),0)</f>
        <v>0</v>
      </c>
      <c r="P171">
        <f>IF(AND(A171&gt;0,A171&lt;999),IF(result0116[[#This Row],[In List]]&lt;&gt;0,P170+1,P170),0)</f>
        <v>0</v>
      </c>
      <c r="Q171">
        <f t="shared" si="11"/>
        <v>0</v>
      </c>
    </row>
    <row r="172" spans="14:17" x14ac:dyDescent="0.25">
      <c r="N172">
        <f t="shared" si="10"/>
        <v>0</v>
      </c>
      <c r="O172">
        <f>IF(AND(A172&gt;0,A172&lt;999),IFERROR(VLOOKUP(result0116[[#This Row],[Card]],U14OKMen[],1,FALSE),0),0)</f>
        <v>0</v>
      </c>
      <c r="P172">
        <f>IF(AND(A172&gt;0,A172&lt;999),IF(result0116[[#This Row],[In List]]&lt;&gt;0,P171+1,P171),0)</f>
        <v>0</v>
      </c>
      <c r="Q172">
        <f t="shared" si="11"/>
        <v>0</v>
      </c>
    </row>
    <row r="173" spans="14:17" x14ac:dyDescent="0.25">
      <c r="N173">
        <f t="shared" si="10"/>
        <v>0</v>
      </c>
      <c r="O173">
        <f>IF(AND(A173&gt;0,A173&lt;999),IFERROR(VLOOKUP(result0116[[#This Row],[Card]],U14OKMen[],1,FALSE),0),0)</f>
        <v>0</v>
      </c>
      <c r="P173">
        <f>IF(AND(A173&gt;0,A173&lt;999),IF(result0116[[#This Row],[In List]]&lt;&gt;0,P172+1,P172),0)</f>
        <v>0</v>
      </c>
      <c r="Q173">
        <f t="shared" si="11"/>
        <v>0</v>
      </c>
    </row>
    <row r="174" spans="14:17" x14ac:dyDescent="0.25">
      <c r="N174">
        <f t="shared" si="10"/>
        <v>0</v>
      </c>
      <c r="O174">
        <f>IF(AND(A174&gt;0,A174&lt;999),IFERROR(VLOOKUP(result0116[[#This Row],[Card]],U14OKMen[],1,FALSE),0),0)</f>
        <v>0</v>
      </c>
      <c r="P174">
        <f>IF(AND(A174&gt;0,A174&lt;999),IF(result0116[[#This Row],[In List]]&lt;&gt;0,P173+1,P173),0)</f>
        <v>0</v>
      </c>
      <c r="Q174">
        <f t="shared" si="11"/>
        <v>0</v>
      </c>
    </row>
    <row r="175" spans="14:17" x14ac:dyDescent="0.25">
      <c r="N175">
        <f t="shared" si="10"/>
        <v>0</v>
      </c>
      <c r="O175">
        <f>IF(AND(A175&gt;0,A175&lt;999),IFERROR(VLOOKUP(result0116[[#This Row],[Card]],U14OKMen[],1,FALSE),0),0)</f>
        <v>0</v>
      </c>
      <c r="P175">
        <f>IF(AND(A175&gt;0,A175&lt;999),IF(result0116[[#This Row],[In List]]&lt;&gt;0,P174+1,P174),0)</f>
        <v>0</v>
      </c>
      <c r="Q175">
        <f t="shared" si="11"/>
        <v>0</v>
      </c>
    </row>
    <row r="176" spans="14:17" x14ac:dyDescent="0.25">
      <c r="N176">
        <f t="shared" si="10"/>
        <v>0</v>
      </c>
      <c r="O176">
        <f>IF(AND(A176&gt;0,A176&lt;999),IFERROR(VLOOKUP(result0116[[#This Row],[Card]],U14OKMen[],1,FALSE),0),0)</f>
        <v>0</v>
      </c>
      <c r="P176">
        <f>IF(AND(A176&gt;0,A176&lt;999),IF(result0116[[#This Row],[In List]]&lt;&gt;0,P175+1,P175),0)</f>
        <v>0</v>
      </c>
      <c r="Q176">
        <f t="shared" si="11"/>
        <v>0</v>
      </c>
    </row>
    <row r="177" spans="14:17" x14ac:dyDescent="0.25">
      <c r="N177">
        <f t="shared" si="10"/>
        <v>0</v>
      </c>
      <c r="O177">
        <f>IF(AND(A177&gt;0,A177&lt;999),IFERROR(VLOOKUP(result0116[[#This Row],[Card]],U14OKMen[],1,FALSE),0),0)</f>
        <v>0</v>
      </c>
      <c r="P177">
        <f>IF(AND(A177&gt;0,A177&lt;999),IF(result0116[[#This Row],[In List]]&lt;&gt;0,P176+1,P176),0)</f>
        <v>0</v>
      </c>
      <c r="Q177">
        <f t="shared" si="11"/>
        <v>0</v>
      </c>
    </row>
    <row r="178" spans="14:17" x14ac:dyDescent="0.25">
      <c r="N178">
        <f t="shared" si="10"/>
        <v>0</v>
      </c>
      <c r="O178">
        <f>IF(AND(A178&gt;0,A178&lt;999),IFERROR(VLOOKUP(result0116[[#This Row],[Card]],U14OKMen[],1,FALSE),0),0)</f>
        <v>0</v>
      </c>
      <c r="P178">
        <f>IF(AND(A178&gt;0,A178&lt;999),IF(result0116[[#This Row],[In List]]&lt;&gt;0,P177+1,P177),0)</f>
        <v>0</v>
      </c>
      <c r="Q178">
        <f t="shared" si="11"/>
        <v>0</v>
      </c>
    </row>
    <row r="179" spans="14:17" x14ac:dyDescent="0.25">
      <c r="N179">
        <f t="shared" si="10"/>
        <v>0</v>
      </c>
      <c r="O179">
        <f>IF(AND(A179&gt;0,A179&lt;999),IFERROR(VLOOKUP(result0116[[#This Row],[Card]],U14OKMen[],1,FALSE),0),0)</f>
        <v>0</v>
      </c>
      <c r="P179">
        <f>IF(AND(A179&gt;0,A179&lt;999),IF(result0116[[#This Row],[In List]]&lt;&gt;0,P178+1,P178),0)</f>
        <v>0</v>
      </c>
      <c r="Q179">
        <f t="shared" si="11"/>
        <v>0</v>
      </c>
    </row>
    <row r="180" spans="14:17" x14ac:dyDescent="0.25">
      <c r="N180">
        <f t="shared" si="10"/>
        <v>0</v>
      </c>
      <c r="O180">
        <f>IF(AND(A180&gt;0,A180&lt;999),IFERROR(VLOOKUP(result0116[[#This Row],[Card]],U14OKMen[],1,FALSE),0),0)</f>
        <v>0</v>
      </c>
      <c r="P180">
        <f>IF(AND(A180&gt;0,A180&lt;999),IF(result0116[[#This Row],[In List]]&lt;&gt;0,P179+1,P179),0)</f>
        <v>0</v>
      </c>
      <c r="Q180">
        <f t="shared" si="11"/>
        <v>0</v>
      </c>
    </row>
    <row r="181" spans="14:17" x14ac:dyDescent="0.25">
      <c r="N181">
        <f t="shared" si="10"/>
        <v>0</v>
      </c>
      <c r="O181">
        <f>IF(AND(A181&gt;0,A181&lt;999),IFERROR(VLOOKUP(result0116[[#This Row],[Card]],U14OKMen[],1,FALSE),0),0)</f>
        <v>0</v>
      </c>
      <c r="P181">
        <f>IF(AND(A181&gt;0,A181&lt;999),IF(result0116[[#This Row],[In List]]&lt;&gt;0,P180+1,P180),0)</f>
        <v>0</v>
      </c>
      <c r="Q181">
        <f t="shared" si="11"/>
        <v>0</v>
      </c>
    </row>
    <row r="182" spans="14:17" x14ac:dyDescent="0.25">
      <c r="N182">
        <f t="shared" si="10"/>
        <v>0</v>
      </c>
      <c r="O182">
        <f>IF(AND(A182&gt;0,A182&lt;999),IFERROR(VLOOKUP(result0116[[#This Row],[Card]],U14OKMen[],1,FALSE),0),0)</f>
        <v>0</v>
      </c>
      <c r="P182">
        <f>IF(AND(A182&gt;0,A182&lt;999),IF(result0116[[#This Row],[In List]]&lt;&gt;0,P181+1,P181),0)</f>
        <v>0</v>
      </c>
      <c r="Q182">
        <f t="shared" si="11"/>
        <v>0</v>
      </c>
    </row>
    <row r="183" spans="14:17" x14ac:dyDescent="0.25">
      <c r="N183">
        <f t="shared" si="10"/>
        <v>0</v>
      </c>
      <c r="O183">
        <f>IF(AND(A183&gt;0,A183&lt;999),IFERROR(VLOOKUP(result0116[[#This Row],[Card]],U14OKMen[],1,FALSE),0),0)</f>
        <v>0</v>
      </c>
      <c r="P183">
        <f>IF(AND(A183&gt;0,A183&lt;999),IF(result0116[[#This Row],[In List]]&lt;&gt;0,P182+1,P182),0)</f>
        <v>0</v>
      </c>
      <c r="Q183">
        <f t="shared" si="11"/>
        <v>0</v>
      </c>
    </row>
    <row r="184" spans="14:17" x14ac:dyDescent="0.25">
      <c r="N184">
        <f t="shared" si="10"/>
        <v>0</v>
      </c>
      <c r="O184">
        <f>IF(AND(A184&gt;0,A184&lt;999),IFERROR(VLOOKUP(result0116[[#This Row],[Card]],U14OKMen[],1,FALSE),0),0)</f>
        <v>0</v>
      </c>
      <c r="P184">
        <f>IF(AND(A184&gt;0,A184&lt;999),IF(result0116[[#This Row],[In List]]&lt;&gt;0,P183+1,P183),0)</f>
        <v>0</v>
      </c>
      <c r="Q184">
        <f t="shared" si="11"/>
        <v>0</v>
      </c>
    </row>
    <row r="185" spans="14:17" x14ac:dyDescent="0.25">
      <c r="N185">
        <f t="shared" si="10"/>
        <v>0</v>
      </c>
      <c r="O185">
        <f>IF(AND(A185&gt;0,A185&lt;999),IFERROR(VLOOKUP(result0116[[#This Row],[Card]],U14OKMen[],1,FALSE),0),0)</f>
        <v>0</v>
      </c>
      <c r="P185">
        <f>IF(AND(A185&gt;0,A185&lt;999),IF(result0116[[#This Row],[In List]]&lt;&gt;0,P184+1,P184),0)</f>
        <v>0</v>
      </c>
      <c r="Q185">
        <f t="shared" si="11"/>
        <v>0</v>
      </c>
    </row>
    <row r="186" spans="14:17" x14ac:dyDescent="0.25">
      <c r="N186">
        <f t="shared" si="10"/>
        <v>0</v>
      </c>
      <c r="O186">
        <f>IF(AND(A186&gt;0,A186&lt;999),IFERROR(VLOOKUP(result0116[[#This Row],[Card]],U14OKMen[],1,FALSE),0),0)</f>
        <v>0</v>
      </c>
      <c r="P186">
        <f>IF(AND(A186&gt;0,A186&lt;999),IF(result0116[[#This Row],[In List]]&lt;&gt;0,P185+1,P185),0)</f>
        <v>0</v>
      </c>
      <c r="Q186">
        <f t="shared" si="11"/>
        <v>0</v>
      </c>
    </row>
    <row r="187" spans="14:17" x14ac:dyDescent="0.25">
      <c r="N187">
        <f t="shared" si="10"/>
        <v>0</v>
      </c>
      <c r="O187">
        <f>IF(AND(A187&gt;0,A187&lt;999),IFERROR(VLOOKUP(result0116[[#This Row],[Card]],U14OKMen[],1,FALSE),0),0)</f>
        <v>0</v>
      </c>
      <c r="P187">
        <f>IF(AND(A187&gt;0,A187&lt;999),IF(result0116[[#This Row],[In List]]&lt;&gt;0,P186+1,P186),0)</f>
        <v>0</v>
      </c>
      <c r="Q187">
        <f t="shared" si="11"/>
        <v>0</v>
      </c>
    </row>
    <row r="188" spans="14:17" x14ac:dyDescent="0.25">
      <c r="N188">
        <f t="shared" si="10"/>
        <v>0</v>
      </c>
      <c r="O188">
        <f>IF(AND(A188&gt;0,A188&lt;999),IFERROR(VLOOKUP(result0116[[#This Row],[Card]],U14OKMen[],1,FALSE),0),0)</f>
        <v>0</v>
      </c>
      <c r="P188">
        <f>IF(AND(A188&gt;0,A188&lt;999),IF(result0116[[#This Row],[In List]]&lt;&gt;0,P187+1,P187),0)</f>
        <v>0</v>
      </c>
      <c r="Q188">
        <f t="shared" si="11"/>
        <v>0</v>
      </c>
    </row>
    <row r="189" spans="14:17" x14ac:dyDescent="0.25">
      <c r="N189">
        <f t="shared" si="10"/>
        <v>0</v>
      </c>
      <c r="O189">
        <f>IF(AND(A189&gt;0,A189&lt;999),IFERROR(VLOOKUP(result0116[[#This Row],[Card]],U14OKMen[],1,FALSE),0),0)</f>
        <v>0</v>
      </c>
      <c r="P189">
        <f>IF(AND(A189&gt;0,A189&lt;999),IF(result0116[[#This Row],[In List]]&lt;&gt;0,P188+1,P188),0)</f>
        <v>0</v>
      </c>
      <c r="Q189">
        <f t="shared" si="11"/>
        <v>0</v>
      </c>
    </row>
    <row r="190" spans="14:17" x14ac:dyDescent="0.25">
      <c r="N190">
        <f t="shared" si="10"/>
        <v>0</v>
      </c>
      <c r="O190">
        <f>IF(AND(A190&gt;0,A190&lt;999),IFERROR(VLOOKUP(result0116[[#This Row],[Card]],U14OKMen[],1,FALSE),0),0)</f>
        <v>0</v>
      </c>
      <c r="P190">
        <f>IF(AND(A190&gt;0,A190&lt;999),IF(result0116[[#This Row],[In List]]&lt;&gt;0,P189+1,P189),0)</f>
        <v>0</v>
      </c>
      <c r="Q190">
        <f t="shared" si="11"/>
        <v>0</v>
      </c>
    </row>
    <row r="191" spans="14:17" x14ac:dyDescent="0.25">
      <c r="N191">
        <f t="shared" si="10"/>
        <v>0</v>
      </c>
      <c r="O191">
        <f>IF(AND(A191&gt;0,A191&lt;999),IFERROR(VLOOKUP(result0116[[#This Row],[Card]],U14OKMen[],1,FALSE),0),0)</f>
        <v>0</v>
      </c>
      <c r="P191">
        <f>IF(AND(A191&gt;0,A191&lt;999),IF(result0116[[#This Row],[In List]]&lt;&gt;0,P190+1,P190),0)</f>
        <v>0</v>
      </c>
      <c r="Q191">
        <f t="shared" si="11"/>
        <v>0</v>
      </c>
    </row>
    <row r="192" spans="14:17" x14ac:dyDescent="0.25">
      <c r="N192">
        <f t="shared" si="10"/>
        <v>0</v>
      </c>
      <c r="O192">
        <f>IF(AND(A192&gt;0,A192&lt;999),IFERROR(VLOOKUP(result0116[[#This Row],[Card]],U14OKMen[],1,FALSE),0),0)</f>
        <v>0</v>
      </c>
      <c r="P192">
        <f>IF(AND(A192&gt;0,A192&lt;999),IF(result0116[[#This Row],[In List]]&lt;&gt;0,P191+1,P191),0)</f>
        <v>0</v>
      </c>
      <c r="Q192">
        <f t="shared" si="11"/>
        <v>0</v>
      </c>
    </row>
    <row r="193" spans="14:17" x14ac:dyDescent="0.25">
      <c r="N193">
        <f t="shared" si="10"/>
        <v>0</v>
      </c>
      <c r="O193">
        <f>IF(AND(A193&gt;0,A193&lt;999),IFERROR(VLOOKUP(result0116[[#This Row],[Card]],U14OKMen[],1,FALSE),0),0)</f>
        <v>0</v>
      </c>
      <c r="P193">
        <f>IF(AND(A193&gt;0,A193&lt;999),IF(result0116[[#This Row],[In List]]&lt;&gt;0,P192+1,P192),0)</f>
        <v>0</v>
      </c>
      <c r="Q193">
        <f t="shared" si="11"/>
        <v>0</v>
      </c>
    </row>
    <row r="194" spans="14:17" x14ac:dyDescent="0.25">
      <c r="N194">
        <f t="shared" ref="N194:N201" si="12">B194</f>
        <v>0</v>
      </c>
      <c r="O194">
        <f>IF(AND(A194&gt;0,A194&lt;999),IFERROR(VLOOKUP(result0116[[#This Row],[Card]],U14OKMen[],1,FALSE),0),0)</f>
        <v>0</v>
      </c>
      <c r="P194">
        <f>IF(AND(A194&gt;0,A194&lt;999),IF(result0116[[#This Row],[In List]]&lt;&gt;0,P193+1,P193),0)</f>
        <v>0</v>
      </c>
      <c r="Q194">
        <f t="shared" ref="Q194:Q201" si="13">A194</f>
        <v>0</v>
      </c>
    </row>
    <row r="195" spans="14:17" x14ac:dyDescent="0.25">
      <c r="N195">
        <f t="shared" si="12"/>
        <v>0</v>
      </c>
      <c r="O195">
        <f>IF(AND(A195&gt;0,A195&lt;999),IFERROR(VLOOKUP(result0116[[#This Row],[Card]],U14OKMen[],1,FALSE),0),0)</f>
        <v>0</v>
      </c>
      <c r="P195">
        <f>IF(AND(A195&gt;0,A195&lt;999),IF(result0116[[#This Row],[In List]]&lt;&gt;0,P194+1,P194),0)</f>
        <v>0</v>
      </c>
      <c r="Q195">
        <f t="shared" si="13"/>
        <v>0</v>
      </c>
    </row>
    <row r="196" spans="14:17" x14ac:dyDescent="0.25">
      <c r="N196">
        <f t="shared" si="12"/>
        <v>0</v>
      </c>
      <c r="O196">
        <f>IF(AND(A196&gt;0,A196&lt;999),IFERROR(VLOOKUP(result0116[[#This Row],[Card]],U14OKMen[],1,FALSE),0),0)</f>
        <v>0</v>
      </c>
      <c r="P196">
        <f>IF(AND(A196&gt;0,A196&lt;999),IF(result0116[[#This Row],[In List]]&lt;&gt;0,P195+1,P195),0)</f>
        <v>0</v>
      </c>
      <c r="Q196">
        <f t="shared" si="13"/>
        <v>0</v>
      </c>
    </row>
    <row r="197" spans="14:17" x14ac:dyDescent="0.25">
      <c r="N197">
        <f t="shared" si="12"/>
        <v>0</v>
      </c>
      <c r="O197">
        <f>IF(AND(A197&gt;0,A197&lt;999),IFERROR(VLOOKUP(result0116[[#This Row],[Card]],U14OKMen[],1,FALSE),0),0)</f>
        <v>0</v>
      </c>
      <c r="P197">
        <f>IF(AND(A197&gt;0,A197&lt;999),IF(result0116[[#This Row],[In List]]&lt;&gt;0,P196+1,P196),0)</f>
        <v>0</v>
      </c>
      <c r="Q197">
        <f t="shared" si="13"/>
        <v>0</v>
      </c>
    </row>
    <row r="198" spans="14:17" x14ac:dyDescent="0.25">
      <c r="N198">
        <f t="shared" si="12"/>
        <v>0</v>
      </c>
      <c r="O198">
        <f>IF(AND(A198&gt;0,A198&lt;999),IFERROR(VLOOKUP(result0116[[#This Row],[Card]],U14OKMen[],1,FALSE),0),0)</f>
        <v>0</v>
      </c>
      <c r="P198">
        <f>IF(AND(A198&gt;0,A198&lt;999),IF(result0116[[#This Row],[In List]]&lt;&gt;0,P197+1,P197),0)</f>
        <v>0</v>
      </c>
      <c r="Q198">
        <f t="shared" si="13"/>
        <v>0</v>
      </c>
    </row>
    <row r="199" spans="14:17" x14ac:dyDescent="0.25">
      <c r="N199">
        <f t="shared" si="12"/>
        <v>0</v>
      </c>
      <c r="O199">
        <f>IF(AND(A199&gt;0,A199&lt;999),IFERROR(VLOOKUP(result0116[[#This Row],[Card]],U14OKMen[],1,FALSE),0),0)</f>
        <v>0</v>
      </c>
      <c r="P199">
        <f>IF(AND(A199&gt;0,A199&lt;999),IF(result0116[[#This Row],[In List]]&lt;&gt;0,P198+1,P198),0)</f>
        <v>0</v>
      </c>
      <c r="Q199">
        <f t="shared" si="13"/>
        <v>0</v>
      </c>
    </row>
    <row r="200" spans="14:17" x14ac:dyDescent="0.25">
      <c r="N200">
        <f t="shared" si="12"/>
        <v>0</v>
      </c>
      <c r="O200">
        <f>IF(AND(A200&gt;0,A200&lt;999),IFERROR(VLOOKUP(result0116[[#This Row],[Card]],U14OKMen[],1,FALSE),0),0)</f>
        <v>0</v>
      </c>
      <c r="P200">
        <f>IF(AND(A200&gt;0,A200&lt;999),IF(result0116[[#This Row],[In List]]&lt;&gt;0,P199+1,P199),0)</f>
        <v>0</v>
      </c>
      <c r="Q200">
        <f t="shared" si="13"/>
        <v>0</v>
      </c>
    </row>
    <row r="201" spans="14:17" x14ac:dyDescent="0.25">
      <c r="N201">
        <f t="shared" si="12"/>
        <v>0</v>
      </c>
      <c r="O201">
        <f>IF(AND(A201&gt;0,A201&lt;999),IFERROR(VLOOKUP(result0116[[#This Row],[Card]],U14OKMen[],1,FALSE),0),0)</f>
        <v>0</v>
      </c>
      <c r="P201">
        <f>IF(AND(A201&gt;0,A201&lt;999),IF(result0116[[#This Row],[In List]]&lt;&gt;0,P200+1,P200),0)</f>
        <v>0</v>
      </c>
      <c r="Q201">
        <f t="shared" si="13"/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1"/>
  <sheetViews>
    <sheetView workbookViewId="0">
      <selection activeCell="P3" sqref="P3"/>
    </sheetView>
  </sheetViews>
  <sheetFormatPr defaultRowHeight="15" x14ac:dyDescent="0.25"/>
  <cols>
    <col min="1" max="1" width="5.28515625" bestFit="1" customWidth="1"/>
    <col min="2" max="2" width="6" bestFit="1" customWidth="1"/>
    <col min="3" max="3" width="3.85546875" bestFit="1" customWidth="1"/>
    <col min="4" max="4" width="24.140625" bestFit="1" customWidth="1"/>
    <col min="5" max="5" width="8.140625" bestFit="1" customWidth="1"/>
    <col min="6" max="6" width="8.85546875" bestFit="1" customWidth="1"/>
    <col min="7" max="7" width="7.42578125" bestFit="1" customWidth="1"/>
    <col min="8" max="8" width="7.7109375" bestFit="1" customWidth="1"/>
    <col min="9" max="9" width="10.28515625" bestFit="1" customWidth="1"/>
    <col min="10" max="10" width="7" bestFit="1" customWidth="1"/>
  </cols>
  <sheetData>
    <row r="1" spans="1:17" x14ac:dyDescent="0.25">
      <c r="A1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  <c r="H1" t="s">
        <v>109</v>
      </c>
      <c r="I1" t="s">
        <v>107</v>
      </c>
      <c r="J1" t="s">
        <v>108</v>
      </c>
      <c r="N1" s="2" t="s">
        <v>101</v>
      </c>
      <c r="O1" s="3" t="s">
        <v>229</v>
      </c>
      <c r="P1" s="3" t="s">
        <v>231</v>
      </c>
      <c r="Q1" s="4" t="s">
        <v>230</v>
      </c>
    </row>
    <row r="2" spans="1:17" x14ac:dyDescent="0.25">
      <c r="A2">
        <v>1</v>
      </c>
      <c r="B2">
        <v>67898</v>
      </c>
      <c r="C2">
        <v>1</v>
      </c>
      <c r="D2" t="s">
        <v>110</v>
      </c>
      <c r="E2" t="s">
        <v>111</v>
      </c>
      <c r="F2" t="s">
        <v>112</v>
      </c>
      <c r="G2">
        <v>58.55</v>
      </c>
      <c r="I2">
        <v>58.55</v>
      </c>
      <c r="J2">
        <v>0</v>
      </c>
      <c r="N2">
        <f t="shared" ref="N2:N33" si="0">B2</f>
        <v>67898</v>
      </c>
      <c r="O2">
        <f>IF(AND(A2&gt;0,A2&lt;999),IFERROR(VLOOKUP(result0191[[#This Row],[Card]],U14OKMen[],1,FALSE),0),0)</f>
        <v>0</v>
      </c>
      <c r="P2" t="str">
        <f>IF(AND(A2&gt;0,A2&lt;999),IF(result0191[[#This Row],[In List]]&lt;&gt;0,P1+1,P1),0)</f>
        <v>0</v>
      </c>
      <c r="Q2">
        <f t="shared" ref="Q2:Q33" si="1">A2</f>
        <v>1</v>
      </c>
    </row>
    <row r="3" spans="1:17" x14ac:dyDescent="0.25">
      <c r="A3">
        <v>2</v>
      </c>
      <c r="B3">
        <v>76619</v>
      </c>
      <c r="C3">
        <v>13</v>
      </c>
      <c r="D3" t="s">
        <v>113</v>
      </c>
      <c r="E3" t="s">
        <v>114</v>
      </c>
      <c r="F3" t="s">
        <v>112</v>
      </c>
      <c r="G3">
        <v>58.86</v>
      </c>
      <c r="I3">
        <v>58.86</v>
      </c>
      <c r="J3">
        <v>4.71</v>
      </c>
      <c r="N3">
        <f t="shared" si="0"/>
        <v>76619</v>
      </c>
      <c r="O3">
        <f>IF(AND(A3&gt;0,A3&lt;999),IFERROR(VLOOKUP(result0191[[#This Row],[Card]],U14OKMen[],1,FALSE),0),0)</f>
        <v>76619</v>
      </c>
      <c r="P3">
        <f>IF(AND(A3&gt;0,A3&lt;999),IF(result0191[[#This Row],[In List]]&lt;&gt;0,P2+1,P2),0)</f>
        <v>1</v>
      </c>
      <c r="Q3">
        <f t="shared" si="1"/>
        <v>2</v>
      </c>
    </row>
    <row r="4" spans="1:17" x14ac:dyDescent="0.25">
      <c r="A4">
        <v>3</v>
      </c>
      <c r="B4">
        <v>68107</v>
      </c>
      <c r="C4">
        <v>12</v>
      </c>
      <c r="D4" t="s">
        <v>115</v>
      </c>
      <c r="E4" t="s">
        <v>116</v>
      </c>
      <c r="F4" t="s">
        <v>112</v>
      </c>
      <c r="G4">
        <v>59.4</v>
      </c>
      <c r="I4">
        <v>59.4</v>
      </c>
      <c r="J4">
        <v>12.92</v>
      </c>
      <c r="N4">
        <f t="shared" si="0"/>
        <v>68107</v>
      </c>
      <c r="O4">
        <f>IF(AND(A4&gt;0,A4&lt;999),IFERROR(VLOOKUP(result0191[[#This Row],[Card]],U14OKMen[],1,FALSE),0),0)</f>
        <v>0</v>
      </c>
      <c r="P4">
        <f>IF(AND(A4&gt;0,A4&lt;999),IF(result0191[[#This Row],[In List]]&lt;&gt;0,P3+1,P3),0)</f>
        <v>1</v>
      </c>
      <c r="Q4">
        <f t="shared" si="1"/>
        <v>3</v>
      </c>
    </row>
    <row r="5" spans="1:17" x14ac:dyDescent="0.25">
      <c r="A5">
        <v>4</v>
      </c>
      <c r="B5">
        <v>74217</v>
      </c>
      <c r="C5">
        <v>11</v>
      </c>
      <c r="D5" t="s">
        <v>121</v>
      </c>
      <c r="E5" t="s">
        <v>122</v>
      </c>
      <c r="F5" t="s">
        <v>112</v>
      </c>
      <c r="G5">
        <v>59.67</v>
      </c>
      <c r="I5">
        <v>59.67</v>
      </c>
      <c r="J5">
        <v>17.02</v>
      </c>
      <c r="N5">
        <f t="shared" si="0"/>
        <v>74217</v>
      </c>
      <c r="O5">
        <f>IF(AND(A5&gt;0,A5&lt;999),IFERROR(VLOOKUP(result0191[[#This Row],[Card]],U14OKMen[],1,FALSE),0),0)</f>
        <v>74217</v>
      </c>
      <c r="P5">
        <f>IF(AND(A5&gt;0,A5&lt;999),IF(result0191[[#This Row],[In List]]&lt;&gt;0,P4+1,P4),0)</f>
        <v>2</v>
      </c>
      <c r="Q5">
        <f t="shared" si="1"/>
        <v>4</v>
      </c>
    </row>
    <row r="6" spans="1:17" x14ac:dyDescent="0.25">
      <c r="A6">
        <v>5</v>
      </c>
      <c r="B6">
        <v>80177</v>
      </c>
      <c r="C6">
        <v>6</v>
      </c>
      <c r="D6" t="s">
        <v>117</v>
      </c>
      <c r="E6" t="s">
        <v>118</v>
      </c>
      <c r="F6" t="s">
        <v>112</v>
      </c>
      <c r="G6">
        <v>59.74</v>
      </c>
      <c r="I6">
        <v>59.74</v>
      </c>
      <c r="J6">
        <v>18.09</v>
      </c>
      <c r="N6">
        <f t="shared" si="0"/>
        <v>80177</v>
      </c>
      <c r="O6">
        <f>IF(AND(A6&gt;0,A6&lt;999),IFERROR(VLOOKUP(result0191[[#This Row],[Card]],U14OKMen[],1,FALSE),0),0)</f>
        <v>80177</v>
      </c>
      <c r="P6">
        <f>IF(AND(A6&gt;0,A6&lt;999),IF(result0191[[#This Row],[In List]]&lt;&gt;0,P5+1,P5),0)</f>
        <v>3</v>
      </c>
      <c r="Q6">
        <f t="shared" si="1"/>
        <v>5</v>
      </c>
    </row>
    <row r="7" spans="1:17" x14ac:dyDescent="0.25">
      <c r="A7">
        <v>6</v>
      </c>
      <c r="B7">
        <v>74252</v>
      </c>
      <c r="C7">
        <v>10</v>
      </c>
      <c r="D7" t="s">
        <v>123</v>
      </c>
      <c r="E7" t="s">
        <v>124</v>
      </c>
      <c r="F7" t="s">
        <v>112</v>
      </c>
      <c r="G7" s="1">
        <v>6.9641203703703694E-4</v>
      </c>
      <c r="I7" s="1">
        <v>6.9641203703703694E-4</v>
      </c>
      <c r="J7">
        <v>24.63</v>
      </c>
      <c r="N7">
        <f t="shared" si="0"/>
        <v>74252</v>
      </c>
      <c r="O7">
        <f>IF(AND(A7&gt;0,A7&lt;999),IFERROR(VLOOKUP(result0191[[#This Row],[Card]],U14OKMen[],1,FALSE),0),0)</f>
        <v>0</v>
      </c>
      <c r="P7">
        <f>IF(AND(A7&gt;0,A7&lt;999),IF(result0191[[#This Row],[In List]]&lt;&gt;0,P6+1,P6),0)</f>
        <v>3</v>
      </c>
      <c r="Q7">
        <f t="shared" si="1"/>
        <v>6</v>
      </c>
    </row>
    <row r="8" spans="1:17" x14ac:dyDescent="0.25">
      <c r="A8">
        <v>7</v>
      </c>
      <c r="B8">
        <v>74239</v>
      </c>
      <c r="C8">
        <v>3</v>
      </c>
      <c r="D8" t="s">
        <v>131</v>
      </c>
      <c r="E8" t="s">
        <v>124</v>
      </c>
      <c r="F8" t="s">
        <v>112</v>
      </c>
      <c r="G8" s="1">
        <v>7.0451388888888896E-4</v>
      </c>
      <c r="I8" s="1">
        <v>7.0451388888888896E-4</v>
      </c>
      <c r="J8">
        <v>35.270000000000003</v>
      </c>
      <c r="N8">
        <f t="shared" si="0"/>
        <v>74239</v>
      </c>
      <c r="O8">
        <f>IF(AND(A8&gt;0,A8&lt;999),IFERROR(VLOOKUP(result0191[[#This Row],[Card]],U14OKMen[],1,FALSE),0),0)</f>
        <v>0</v>
      </c>
      <c r="P8">
        <f>IF(AND(A8&gt;0,A8&lt;999),IF(result0191[[#This Row],[In List]]&lt;&gt;0,P7+1,P7),0)</f>
        <v>3</v>
      </c>
      <c r="Q8">
        <f t="shared" si="1"/>
        <v>7</v>
      </c>
    </row>
    <row r="9" spans="1:17" x14ac:dyDescent="0.25">
      <c r="A9">
        <v>7</v>
      </c>
      <c r="B9">
        <v>80230</v>
      </c>
      <c r="C9">
        <v>42</v>
      </c>
      <c r="D9" t="s">
        <v>136</v>
      </c>
      <c r="E9" t="s">
        <v>124</v>
      </c>
      <c r="F9" t="s">
        <v>112</v>
      </c>
      <c r="G9" s="1">
        <v>7.0451388888888896E-4</v>
      </c>
      <c r="I9" s="1">
        <v>7.0451388888888896E-4</v>
      </c>
      <c r="J9">
        <v>35.270000000000003</v>
      </c>
      <c r="N9">
        <f t="shared" si="0"/>
        <v>80230</v>
      </c>
      <c r="O9">
        <f>IF(AND(A9&gt;0,A9&lt;999),IFERROR(VLOOKUP(result0191[[#This Row],[Card]],U14OKMen[],1,FALSE),0),0)</f>
        <v>0</v>
      </c>
      <c r="P9">
        <f>IF(AND(A9&gt;0,A9&lt;999),IF(result0191[[#This Row],[In List]]&lt;&gt;0,P8+1,P8),0)</f>
        <v>3</v>
      </c>
      <c r="Q9">
        <f t="shared" si="1"/>
        <v>7</v>
      </c>
    </row>
    <row r="10" spans="1:17" x14ac:dyDescent="0.25">
      <c r="A10">
        <v>9</v>
      </c>
      <c r="B10">
        <v>68707</v>
      </c>
      <c r="C10">
        <v>8</v>
      </c>
      <c r="D10" t="s">
        <v>132</v>
      </c>
      <c r="E10" t="s">
        <v>126</v>
      </c>
      <c r="F10" t="s">
        <v>112</v>
      </c>
      <c r="G10" s="1">
        <v>7.0624999999999996E-4</v>
      </c>
      <c r="I10" s="1">
        <v>7.0624999999999996E-4</v>
      </c>
      <c r="J10">
        <v>37.549999999999997</v>
      </c>
      <c r="N10">
        <f t="shared" si="0"/>
        <v>68707</v>
      </c>
      <c r="O10">
        <f>IF(AND(A10&gt;0,A10&lt;999),IFERROR(VLOOKUP(result0191[[#This Row],[Card]],U14OKMen[],1,FALSE),0),0)</f>
        <v>0</v>
      </c>
      <c r="P10">
        <f>IF(AND(A10&gt;0,A10&lt;999),IF(result0191[[#This Row],[In List]]&lt;&gt;0,P9+1,P9),0)</f>
        <v>3</v>
      </c>
      <c r="Q10">
        <f t="shared" si="1"/>
        <v>9</v>
      </c>
    </row>
    <row r="11" spans="1:17" x14ac:dyDescent="0.25">
      <c r="A11">
        <v>10</v>
      </c>
      <c r="B11">
        <v>69048</v>
      </c>
      <c r="C11">
        <v>16</v>
      </c>
      <c r="D11" t="s">
        <v>143</v>
      </c>
      <c r="E11" t="s">
        <v>144</v>
      </c>
      <c r="F11" t="s">
        <v>112</v>
      </c>
      <c r="G11" s="1">
        <v>7.0856481481481476E-4</v>
      </c>
      <c r="I11" s="1">
        <v>7.0856481481481476E-4</v>
      </c>
      <c r="J11">
        <v>40.590000000000003</v>
      </c>
      <c r="N11">
        <f t="shared" si="0"/>
        <v>69048</v>
      </c>
      <c r="O11">
        <f>IF(AND(A11&gt;0,A11&lt;999),IFERROR(VLOOKUP(result0191[[#This Row],[Card]],U14OKMen[],1,FALSE),0),0)</f>
        <v>0</v>
      </c>
      <c r="P11">
        <f>IF(AND(A11&gt;0,A11&lt;999),IF(result0191[[#This Row],[In List]]&lt;&gt;0,P10+1,P10),0)</f>
        <v>3</v>
      </c>
      <c r="Q11">
        <f t="shared" si="1"/>
        <v>10</v>
      </c>
    </row>
    <row r="12" spans="1:17" x14ac:dyDescent="0.25">
      <c r="A12">
        <v>11</v>
      </c>
      <c r="B12">
        <v>68684</v>
      </c>
      <c r="C12">
        <v>26</v>
      </c>
      <c r="D12" t="s">
        <v>133</v>
      </c>
      <c r="E12" t="s">
        <v>118</v>
      </c>
      <c r="F12" t="s">
        <v>112</v>
      </c>
      <c r="G12" s="1">
        <v>7.104166666666666E-4</v>
      </c>
      <c r="I12" s="1">
        <v>7.104166666666666E-4</v>
      </c>
      <c r="J12">
        <v>43.02</v>
      </c>
      <c r="N12">
        <f t="shared" si="0"/>
        <v>68684</v>
      </c>
      <c r="O12">
        <f>IF(AND(A12&gt;0,A12&lt;999),IFERROR(VLOOKUP(result0191[[#This Row],[Card]],U14OKMen[],1,FALSE),0),0)</f>
        <v>68684</v>
      </c>
      <c r="P12">
        <f>IF(AND(A12&gt;0,A12&lt;999),IF(result0191[[#This Row],[In List]]&lt;&gt;0,P11+1,P11),0)</f>
        <v>4</v>
      </c>
      <c r="Q12">
        <f t="shared" si="1"/>
        <v>11</v>
      </c>
    </row>
    <row r="13" spans="1:17" x14ac:dyDescent="0.25">
      <c r="A13">
        <v>12</v>
      </c>
      <c r="B13">
        <v>74295</v>
      </c>
      <c r="C13">
        <v>20</v>
      </c>
      <c r="D13" t="s">
        <v>141</v>
      </c>
      <c r="E13" t="s">
        <v>126</v>
      </c>
      <c r="F13" t="s">
        <v>112</v>
      </c>
      <c r="G13" s="1">
        <v>7.1076388888888893E-4</v>
      </c>
      <c r="I13" s="1">
        <v>7.1076388888888893E-4</v>
      </c>
      <c r="J13">
        <v>43.47</v>
      </c>
      <c r="N13">
        <f t="shared" si="0"/>
        <v>74295</v>
      </c>
      <c r="O13">
        <f>IF(AND(A13&gt;0,A13&lt;999),IFERROR(VLOOKUP(result0191[[#This Row],[Card]],U14OKMen[],1,FALSE),0),0)</f>
        <v>0</v>
      </c>
      <c r="P13">
        <f>IF(AND(A13&gt;0,A13&lt;999),IF(result0191[[#This Row],[In List]]&lt;&gt;0,P12+1,P12),0)</f>
        <v>4</v>
      </c>
      <c r="Q13">
        <f t="shared" si="1"/>
        <v>12</v>
      </c>
    </row>
    <row r="14" spans="1:17" x14ac:dyDescent="0.25">
      <c r="A14">
        <v>13</v>
      </c>
      <c r="B14">
        <v>74282</v>
      </c>
      <c r="C14">
        <v>24</v>
      </c>
      <c r="D14" t="s">
        <v>125</v>
      </c>
      <c r="E14" t="s">
        <v>126</v>
      </c>
      <c r="F14" t="s">
        <v>112</v>
      </c>
      <c r="G14" s="1">
        <v>7.1250000000000003E-4</v>
      </c>
      <c r="I14" s="1">
        <v>7.1250000000000003E-4</v>
      </c>
      <c r="J14">
        <v>45.75</v>
      </c>
      <c r="N14">
        <f t="shared" si="0"/>
        <v>74282</v>
      </c>
      <c r="O14">
        <f>IF(AND(A14&gt;0,A14&lt;999),IFERROR(VLOOKUP(result0191[[#This Row],[Card]],U14OKMen[],1,FALSE),0),0)</f>
        <v>0</v>
      </c>
      <c r="P14">
        <f>IF(AND(A14&gt;0,A14&lt;999),IF(result0191[[#This Row],[In List]]&lt;&gt;0,P13+1,P13),0)</f>
        <v>4</v>
      </c>
      <c r="Q14">
        <f t="shared" si="1"/>
        <v>13</v>
      </c>
    </row>
    <row r="15" spans="1:17" x14ac:dyDescent="0.25">
      <c r="A15">
        <v>14</v>
      </c>
      <c r="B15">
        <v>80198</v>
      </c>
      <c r="C15">
        <v>67</v>
      </c>
      <c r="D15" t="s">
        <v>140</v>
      </c>
      <c r="E15" t="s">
        <v>126</v>
      </c>
      <c r="F15" t="s">
        <v>112</v>
      </c>
      <c r="G15" s="1">
        <v>7.127314814814814E-4</v>
      </c>
      <c r="I15" s="1">
        <v>7.127314814814814E-4</v>
      </c>
      <c r="J15">
        <v>46.06</v>
      </c>
      <c r="N15">
        <f t="shared" si="0"/>
        <v>80198</v>
      </c>
      <c r="O15">
        <f>IF(AND(A15&gt;0,A15&lt;999),IFERROR(VLOOKUP(result0191[[#This Row],[Card]],U14OKMen[],1,FALSE),0),0)</f>
        <v>0</v>
      </c>
      <c r="P15">
        <f>IF(AND(A15&gt;0,A15&lt;999),IF(result0191[[#This Row],[In List]]&lt;&gt;0,P14+1,P14),0)</f>
        <v>4</v>
      </c>
      <c r="Q15">
        <f t="shared" si="1"/>
        <v>14</v>
      </c>
    </row>
    <row r="16" spans="1:17" x14ac:dyDescent="0.25">
      <c r="A16">
        <v>15</v>
      </c>
      <c r="B16">
        <v>67877</v>
      </c>
      <c r="C16">
        <v>14</v>
      </c>
      <c r="D16" t="s">
        <v>142</v>
      </c>
      <c r="E16" t="s">
        <v>126</v>
      </c>
      <c r="F16" t="s">
        <v>112</v>
      </c>
      <c r="G16" s="1">
        <v>7.1319444444444436E-4</v>
      </c>
      <c r="I16" s="1">
        <v>7.1319444444444436E-4</v>
      </c>
      <c r="J16">
        <v>46.67</v>
      </c>
      <c r="N16">
        <f t="shared" si="0"/>
        <v>67877</v>
      </c>
      <c r="O16">
        <f>IF(AND(A16&gt;0,A16&lt;999),IFERROR(VLOOKUP(result0191[[#This Row],[Card]],U14OKMen[],1,FALSE),0),0)</f>
        <v>0</v>
      </c>
      <c r="P16">
        <f>IF(AND(A16&gt;0,A16&lt;999),IF(result0191[[#This Row],[In List]]&lt;&gt;0,P15+1,P15),0)</f>
        <v>4</v>
      </c>
      <c r="Q16">
        <f t="shared" si="1"/>
        <v>15</v>
      </c>
    </row>
    <row r="17" spans="1:17" x14ac:dyDescent="0.25">
      <c r="A17">
        <v>15</v>
      </c>
      <c r="B17">
        <v>74223</v>
      </c>
      <c r="C17">
        <v>35</v>
      </c>
      <c r="D17" t="s">
        <v>153</v>
      </c>
      <c r="E17" t="s">
        <v>122</v>
      </c>
      <c r="F17" t="s">
        <v>112</v>
      </c>
      <c r="G17" s="1">
        <v>7.1319444444444436E-4</v>
      </c>
      <c r="I17" s="1">
        <v>7.1319444444444436E-4</v>
      </c>
      <c r="J17">
        <v>46.67</v>
      </c>
      <c r="N17">
        <f t="shared" si="0"/>
        <v>74223</v>
      </c>
      <c r="O17">
        <f>IF(AND(A17&gt;0,A17&lt;999),IFERROR(VLOOKUP(result0191[[#This Row],[Card]],U14OKMen[],1,FALSE),0),0)</f>
        <v>74223</v>
      </c>
      <c r="P17">
        <f>IF(AND(A17&gt;0,A17&lt;999),IF(result0191[[#This Row],[In List]]&lt;&gt;0,P16+1,P16),0)</f>
        <v>5</v>
      </c>
      <c r="Q17">
        <f t="shared" si="1"/>
        <v>15</v>
      </c>
    </row>
    <row r="18" spans="1:17" x14ac:dyDescent="0.25">
      <c r="A18">
        <v>17</v>
      </c>
      <c r="B18">
        <v>76630</v>
      </c>
      <c r="C18">
        <v>27</v>
      </c>
      <c r="D18" t="s">
        <v>127</v>
      </c>
      <c r="E18" t="s">
        <v>114</v>
      </c>
      <c r="F18" t="s">
        <v>112</v>
      </c>
      <c r="G18" s="1">
        <v>7.1562500000000001E-4</v>
      </c>
      <c r="I18" s="1">
        <v>7.1562500000000001E-4</v>
      </c>
      <c r="J18">
        <v>49.86</v>
      </c>
      <c r="N18">
        <f t="shared" si="0"/>
        <v>76630</v>
      </c>
      <c r="O18">
        <f>IF(AND(A18&gt;0,A18&lt;999),IFERROR(VLOOKUP(result0191[[#This Row],[Card]],U14OKMen[],1,FALSE),0),0)</f>
        <v>76630</v>
      </c>
      <c r="P18">
        <f>IF(AND(A18&gt;0,A18&lt;999),IF(result0191[[#This Row],[In List]]&lt;&gt;0,P17+1,P17),0)</f>
        <v>6</v>
      </c>
      <c r="Q18">
        <f t="shared" si="1"/>
        <v>17</v>
      </c>
    </row>
    <row r="19" spans="1:17" x14ac:dyDescent="0.25">
      <c r="A19">
        <v>17</v>
      </c>
      <c r="B19">
        <v>68753</v>
      </c>
      <c r="C19">
        <v>9</v>
      </c>
      <c r="D19" t="s">
        <v>128</v>
      </c>
      <c r="E19" t="s">
        <v>129</v>
      </c>
      <c r="F19" t="s">
        <v>112</v>
      </c>
      <c r="G19" s="1">
        <v>7.1562500000000001E-4</v>
      </c>
      <c r="I19" s="1">
        <v>7.1562500000000001E-4</v>
      </c>
      <c r="J19">
        <v>49.86</v>
      </c>
      <c r="N19">
        <f t="shared" si="0"/>
        <v>68753</v>
      </c>
      <c r="O19">
        <f>IF(AND(A19&gt;0,A19&lt;999),IFERROR(VLOOKUP(result0191[[#This Row],[Card]],U14OKMen[],1,FALSE),0),0)</f>
        <v>68753</v>
      </c>
      <c r="P19">
        <f>IF(AND(A19&gt;0,A19&lt;999),IF(result0191[[#This Row],[In List]]&lt;&gt;0,P18+1,P18),0)</f>
        <v>7</v>
      </c>
      <c r="Q19">
        <f t="shared" si="1"/>
        <v>17</v>
      </c>
    </row>
    <row r="20" spans="1:17" x14ac:dyDescent="0.25">
      <c r="A20">
        <v>19</v>
      </c>
      <c r="B20">
        <v>69023</v>
      </c>
      <c r="C20">
        <v>50</v>
      </c>
      <c r="D20" t="s">
        <v>152</v>
      </c>
      <c r="E20" t="s">
        <v>114</v>
      </c>
      <c r="F20" t="s">
        <v>112</v>
      </c>
      <c r="G20" s="1">
        <v>7.1770833333333333E-4</v>
      </c>
      <c r="I20" s="1">
        <v>7.1770833333333333E-4</v>
      </c>
      <c r="J20">
        <v>52.59</v>
      </c>
      <c r="N20">
        <f t="shared" si="0"/>
        <v>69023</v>
      </c>
      <c r="O20">
        <f>IF(AND(A20&gt;0,A20&lt;999),IFERROR(VLOOKUP(result0191[[#This Row],[Card]],U14OKMen[],1,FALSE),0),0)</f>
        <v>69023</v>
      </c>
      <c r="P20">
        <f>IF(AND(A20&gt;0,A20&lt;999),IF(result0191[[#This Row],[In List]]&lt;&gt;0,P19+1,P19),0)</f>
        <v>8</v>
      </c>
      <c r="Q20">
        <f t="shared" si="1"/>
        <v>19</v>
      </c>
    </row>
    <row r="21" spans="1:17" x14ac:dyDescent="0.25">
      <c r="A21">
        <v>20</v>
      </c>
      <c r="B21">
        <v>74267</v>
      </c>
      <c r="C21">
        <v>4</v>
      </c>
      <c r="D21" t="s">
        <v>130</v>
      </c>
      <c r="E21" t="s">
        <v>124</v>
      </c>
      <c r="F21" t="s">
        <v>112</v>
      </c>
      <c r="G21" s="1">
        <v>7.2013888888888876E-4</v>
      </c>
      <c r="I21" s="1">
        <v>7.2013888888888876E-4</v>
      </c>
      <c r="J21">
        <v>55.79</v>
      </c>
      <c r="N21">
        <f t="shared" si="0"/>
        <v>74267</v>
      </c>
      <c r="O21">
        <f>IF(AND(A21&gt;0,A21&lt;999),IFERROR(VLOOKUP(result0191[[#This Row],[Card]],U14OKMen[],1,FALSE),0),0)</f>
        <v>0</v>
      </c>
      <c r="P21">
        <f>IF(AND(A21&gt;0,A21&lt;999),IF(result0191[[#This Row],[In List]]&lt;&gt;0,P20+1,P20),0)</f>
        <v>8</v>
      </c>
      <c r="Q21">
        <f t="shared" si="1"/>
        <v>20</v>
      </c>
    </row>
    <row r="22" spans="1:17" x14ac:dyDescent="0.25">
      <c r="A22">
        <v>21</v>
      </c>
      <c r="B22">
        <v>68678</v>
      </c>
      <c r="C22">
        <v>28</v>
      </c>
      <c r="D22" t="s">
        <v>138</v>
      </c>
      <c r="E22" t="s">
        <v>139</v>
      </c>
      <c r="F22" t="s">
        <v>112</v>
      </c>
      <c r="G22" s="1">
        <v>7.2025462962962961E-4</v>
      </c>
      <c r="I22" s="1">
        <v>7.2025462962962961E-4</v>
      </c>
      <c r="J22">
        <v>55.94</v>
      </c>
      <c r="N22">
        <f t="shared" si="0"/>
        <v>68678</v>
      </c>
      <c r="O22">
        <f>IF(AND(A22&gt;0,A22&lt;999),IFERROR(VLOOKUP(result0191[[#This Row],[Card]],U14OKMen[],1,FALSE),0),0)</f>
        <v>0</v>
      </c>
      <c r="P22">
        <f>IF(AND(A22&gt;0,A22&lt;999),IF(result0191[[#This Row],[In List]]&lt;&gt;0,P21+1,P21),0)</f>
        <v>8</v>
      </c>
      <c r="Q22">
        <f t="shared" si="1"/>
        <v>21</v>
      </c>
    </row>
    <row r="23" spans="1:17" x14ac:dyDescent="0.25">
      <c r="A23">
        <v>22</v>
      </c>
      <c r="B23">
        <v>80199</v>
      </c>
      <c r="C23">
        <v>38</v>
      </c>
      <c r="D23" t="s">
        <v>147</v>
      </c>
      <c r="E23" t="s">
        <v>126</v>
      </c>
      <c r="F23" t="s">
        <v>112</v>
      </c>
      <c r="G23" s="1">
        <v>7.2037037037037046E-4</v>
      </c>
      <c r="I23" s="1">
        <v>7.2037037037037046E-4</v>
      </c>
      <c r="J23">
        <v>56.09</v>
      </c>
      <c r="N23">
        <f t="shared" si="0"/>
        <v>80199</v>
      </c>
      <c r="O23">
        <f>IF(AND(A23&gt;0,A23&lt;999),IFERROR(VLOOKUP(result0191[[#This Row],[Card]],U14OKMen[],1,FALSE),0),0)</f>
        <v>0</v>
      </c>
      <c r="P23">
        <f>IF(AND(A23&gt;0,A23&lt;999),IF(result0191[[#This Row],[In List]]&lt;&gt;0,P22+1,P22),0)</f>
        <v>8</v>
      </c>
      <c r="Q23">
        <f t="shared" si="1"/>
        <v>22</v>
      </c>
    </row>
    <row r="24" spans="1:17" x14ac:dyDescent="0.25">
      <c r="A24">
        <v>23</v>
      </c>
      <c r="B24">
        <v>68722</v>
      </c>
      <c r="C24">
        <v>15</v>
      </c>
      <c r="D24" t="s">
        <v>134</v>
      </c>
      <c r="E24" t="s">
        <v>120</v>
      </c>
      <c r="F24" t="s">
        <v>112</v>
      </c>
      <c r="G24" s="1">
        <v>7.2094907407407405E-4</v>
      </c>
      <c r="I24" s="1">
        <v>7.2094907407407405E-4</v>
      </c>
      <c r="J24">
        <v>56.85</v>
      </c>
      <c r="N24">
        <f t="shared" si="0"/>
        <v>68722</v>
      </c>
      <c r="O24">
        <f>IF(AND(A24&gt;0,A24&lt;999),IFERROR(VLOOKUP(result0191[[#This Row],[Card]],U14OKMen[],1,FALSE),0),0)</f>
        <v>0</v>
      </c>
      <c r="P24">
        <f>IF(AND(A24&gt;0,A24&lt;999),IF(result0191[[#This Row],[In List]]&lt;&gt;0,P23+1,P23),0)</f>
        <v>8</v>
      </c>
      <c r="Q24">
        <f t="shared" si="1"/>
        <v>23</v>
      </c>
    </row>
    <row r="25" spans="1:17" x14ac:dyDescent="0.25">
      <c r="A25">
        <v>24</v>
      </c>
      <c r="B25">
        <v>67893</v>
      </c>
      <c r="C25">
        <v>44</v>
      </c>
      <c r="D25" t="s">
        <v>155</v>
      </c>
      <c r="E25" t="s">
        <v>129</v>
      </c>
      <c r="F25" t="s">
        <v>112</v>
      </c>
      <c r="G25" s="1">
        <v>7.2118055555555553E-4</v>
      </c>
      <c r="I25" s="1">
        <v>7.2118055555555553E-4</v>
      </c>
      <c r="J25">
        <v>57.15</v>
      </c>
      <c r="N25">
        <f t="shared" si="0"/>
        <v>67893</v>
      </c>
      <c r="O25">
        <f>IF(AND(A25&gt;0,A25&lt;999),IFERROR(VLOOKUP(result0191[[#This Row],[Card]],U14OKMen[],1,FALSE),0),0)</f>
        <v>67893</v>
      </c>
      <c r="P25">
        <f>IF(AND(A25&gt;0,A25&lt;999),IF(result0191[[#This Row],[In List]]&lt;&gt;0,P24+1,P24),0)</f>
        <v>9</v>
      </c>
      <c r="Q25">
        <f t="shared" si="1"/>
        <v>24</v>
      </c>
    </row>
    <row r="26" spans="1:17" x14ac:dyDescent="0.25">
      <c r="A26">
        <v>25</v>
      </c>
      <c r="B26">
        <v>74305</v>
      </c>
      <c r="C26">
        <v>5</v>
      </c>
      <c r="D26" t="s">
        <v>145</v>
      </c>
      <c r="E26" t="s">
        <v>124</v>
      </c>
      <c r="F26" t="s">
        <v>112</v>
      </c>
      <c r="G26" s="1">
        <v>7.2187499999999997E-4</v>
      </c>
      <c r="I26" s="1">
        <v>7.2187499999999997E-4</v>
      </c>
      <c r="J26">
        <v>58.07</v>
      </c>
      <c r="N26">
        <f t="shared" si="0"/>
        <v>74305</v>
      </c>
      <c r="O26">
        <f>IF(AND(A26&gt;0,A26&lt;999),IFERROR(VLOOKUP(result0191[[#This Row],[Card]],U14OKMen[],1,FALSE),0),0)</f>
        <v>0</v>
      </c>
      <c r="P26">
        <f>IF(AND(A26&gt;0,A26&lt;999),IF(result0191[[#This Row],[In List]]&lt;&gt;0,P25+1,P25),0)</f>
        <v>9</v>
      </c>
      <c r="Q26">
        <f t="shared" si="1"/>
        <v>25</v>
      </c>
    </row>
    <row r="27" spans="1:17" x14ac:dyDescent="0.25">
      <c r="A27">
        <v>26</v>
      </c>
      <c r="B27">
        <v>67803</v>
      </c>
      <c r="C27">
        <v>17</v>
      </c>
      <c r="D27" t="s">
        <v>149</v>
      </c>
      <c r="E27" t="s">
        <v>111</v>
      </c>
      <c r="F27" t="s">
        <v>112</v>
      </c>
      <c r="G27" s="1">
        <v>7.2256944444444441E-4</v>
      </c>
      <c r="I27" s="1">
        <v>7.2256944444444441E-4</v>
      </c>
      <c r="J27">
        <v>58.98</v>
      </c>
      <c r="N27">
        <f t="shared" si="0"/>
        <v>67803</v>
      </c>
      <c r="O27">
        <f>IF(AND(A27&gt;0,A27&lt;999),IFERROR(VLOOKUP(result0191[[#This Row],[Card]],U14OKMen[],1,FALSE),0),0)</f>
        <v>0</v>
      </c>
      <c r="P27">
        <f>IF(AND(A27&gt;0,A27&lt;999),IF(result0191[[#This Row],[In List]]&lt;&gt;0,P26+1,P26),0)</f>
        <v>9</v>
      </c>
      <c r="Q27">
        <f t="shared" si="1"/>
        <v>26</v>
      </c>
    </row>
    <row r="28" spans="1:17" x14ac:dyDescent="0.25">
      <c r="A28">
        <v>27</v>
      </c>
      <c r="B28">
        <v>80172</v>
      </c>
      <c r="C28">
        <v>91</v>
      </c>
      <c r="D28" t="s">
        <v>135</v>
      </c>
      <c r="E28" t="s">
        <v>126</v>
      </c>
      <c r="F28" t="s">
        <v>112</v>
      </c>
      <c r="G28" s="1">
        <v>7.243055555555554E-4</v>
      </c>
      <c r="I28" s="1">
        <v>7.243055555555554E-4</v>
      </c>
      <c r="J28">
        <v>61.26</v>
      </c>
      <c r="N28">
        <f t="shared" si="0"/>
        <v>80172</v>
      </c>
      <c r="O28">
        <f>IF(AND(A28&gt;0,A28&lt;999),IFERROR(VLOOKUP(result0191[[#This Row],[Card]],U14OKMen[],1,FALSE),0),0)</f>
        <v>0</v>
      </c>
      <c r="P28">
        <f>IF(AND(A28&gt;0,A28&lt;999),IF(result0191[[#This Row],[In List]]&lt;&gt;0,P27+1,P27),0)</f>
        <v>9</v>
      </c>
      <c r="Q28">
        <f t="shared" si="1"/>
        <v>27</v>
      </c>
    </row>
    <row r="29" spans="1:17" x14ac:dyDescent="0.25">
      <c r="A29">
        <v>28</v>
      </c>
      <c r="B29">
        <v>80191</v>
      </c>
      <c r="C29">
        <v>48</v>
      </c>
      <c r="D29" t="s">
        <v>167</v>
      </c>
      <c r="E29" t="s">
        <v>126</v>
      </c>
      <c r="F29" t="s">
        <v>112</v>
      </c>
      <c r="G29" s="1">
        <v>7.2615740740740746E-4</v>
      </c>
      <c r="I29" s="1">
        <v>7.2615740740740746E-4</v>
      </c>
      <c r="J29">
        <v>63.69</v>
      </c>
      <c r="N29">
        <f t="shared" si="0"/>
        <v>80191</v>
      </c>
      <c r="O29">
        <f>IF(AND(A29&gt;0,A29&lt;999),IFERROR(VLOOKUP(result0191[[#This Row],[Card]],U14OKMen[],1,FALSE),0),0)</f>
        <v>0</v>
      </c>
      <c r="P29">
        <f>IF(AND(A29&gt;0,A29&lt;999),IF(result0191[[#This Row],[In List]]&lt;&gt;0,P28+1,P28),0)</f>
        <v>9</v>
      </c>
      <c r="Q29">
        <f t="shared" si="1"/>
        <v>28</v>
      </c>
    </row>
    <row r="30" spans="1:17" x14ac:dyDescent="0.25">
      <c r="A30">
        <v>29</v>
      </c>
      <c r="B30">
        <v>74253</v>
      </c>
      <c r="C30">
        <v>52</v>
      </c>
      <c r="D30" t="s">
        <v>148</v>
      </c>
      <c r="E30" t="s">
        <v>122</v>
      </c>
      <c r="F30" t="s">
        <v>112</v>
      </c>
      <c r="G30" s="1">
        <v>7.2638888888888894E-4</v>
      </c>
      <c r="I30" s="1">
        <v>7.2638888888888894E-4</v>
      </c>
      <c r="J30">
        <v>63.99</v>
      </c>
      <c r="N30">
        <f t="shared" si="0"/>
        <v>74253</v>
      </c>
      <c r="O30">
        <f>IF(AND(A30&gt;0,A30&lt;999),IFERROR(VLOOKUP(result0191[[#This Row],[Card]],U14OKMen[],1,FALSE),0),0)</f>
        <v>74253</v>
      </c>
      <c r="P30">
        <f>IF(AND(A30&gt;0,A30&lt;999),IF(result0191[[#This Row],[In List]]&lt;&gt;0,P29+1,P29),0)</f>
        <v>10</v>
      </c>
      <c r="Q30">
        <f t="shared" si="1"/>
        <v>29</v>
      </c>
    </row>
    <row r="31" spans="1:17" x14ac:dyDescent="0.25">
      <c r="A31">
        <v>30</v>
      </c>
      <c r="B31">
        <v>80231</v>
      </c>
      <c r="C31">
        <v>34</v>
      </c>
      <c r="D31" t="s">
        <v>150</v>
      </c>
      <c r="E31" t="s">
        <v>124</v>
      </c>
      <c r="F31" t="s">
        <v>112</v>
      </c>
      <c r="G31" s="1">
        <v>7.2719907407407401E-4</v>
      </c>
      <c r="I31" s="1">
        <v>7.2719907407407401E-4</v>
      </c>
      <c r="J31">
        <v>65.06</v>
      </c>
      <c r="N31">
        <f t="shared" si="0"/>
        <v>80231</v>
      </c>
      <c r="O31">
        <f>IF(AND(A31&gt;0,A31&lt;999),IFERROR(VLOOKUP(result0191[[#This Row],[Card]],U14OKMen[],1,FALSE),0),0)</f>
        <v>0</v>
      </c>
      <c r="P31">
        <f>IF(AND(A31&gt;0,A31&lt;999),IF(result0191[[#This Row],[In List]]&lt;&gt;0,P30+1,P30),0)</f>
        <v>10</v>
      </c>
      <c r="Q31">
        <f t="shared" si="1"/>
        <v>30</v>
      </c>
    </row>
    <row r="32" spans="1:17" x14ac:dyDescent="0.25">
      <c r="A32">
        <v>31</v>
      </c>
      <c r="B32">
        <v>74220</v>
      </c>
      <c r="C32">
        <v>2</v>
      </c>
      <c r="D32" t="s">
        <v>137</v>
      </c>
      <c r="E32" t="s">
        <v>124</v>
      </c>
      <c r="F32" t="s">
        <v>112</v>
      </c>
      <c r="G32" s="1">
        <v>7.2881944444444459E-4</v>
      </c>
      <c r="I32" s="1">
        <v>7.2881944444444459E-4</v>
      </c>
      <c r="J32">
        <v>67.19</v>
      </c>
      <c r="N32">
        <f t="shared" si="0"/>
        <v>74220</v>
      </c>
      <c r="O32">
        <f>IF(AND(A32&gt;0,A32&lt;999),IFERROR(VLOOKUP(result0191[[#This Row],[Card]],U14OKMen[],1,FALSE),0),0)</f>
        <v>0</v>
      </c>
      <c r="P32">
        <f>IF(AND(A32&gt;0,A32&lt;999),IF(result0191[[#This Row],[In List]]&lt;&gt;0,P31+1,P31),0)</f>
        <v>10</v>
      </c>
      <c r="Q32">
        <f t="shared" si="1"/>
        <v>31</v>
      </c>
    </row>
    <row r="33" spans="1:17" x14ac:dyDescent="0.25">
      <c r="A33">
        <v>32</v>
      </c>
      <c r="B33">
        <v>80193</v>
      </c>
      <c r="C33">
        <v>37</v>
      </c>
      <c r="D33" t="s">
        <v>157</v>
      </c>
      <c r="E33" t="s">
        <v>126</v>
      </c>
      <c r="F33" t="s">
        <v>112</v>
      </c>
      <c r="G33" s="1">
        <v>7.303240740740741E-4</v>
      </c>
      <c r="I33" s="1">
        <v>7.303240740740741E-4</v>
      </c>
      <c r="J33">
        <v>69.16</v>
      </c>
      <c r="N33">
        <f t="shared" si="0"/>
        <v>80193</v>
      </c>
      <c r="O33">
        <f>IF(AND(A33&gt;0,A33&lt;999),IFERROR(VLOOKUP(result0191[[#This Row],[Card]],U14OKMen[],1,FALSE),0),0)</f>
        <v>0</v>
      </c>
      <c r="P33">
        <f>IF(AND(A33&gt;0,A33&lt;999),IF(result0191[[#This Row],[In List]]&lt;&gt;0,P32+1,P32),0)</f>
        <v>10</v>
      </c>
      <c r="Q33">
        <f t="shared" si="1"/>
        <v>32</v>
      </c>
    </row>
    <row r="34" spans="1:17" x14ac:dyDescent="0.25">
      <c r="A34">
        <v>33</v>
      </c>
      <c r="B34">
        <v>67975</v>
      </c>
      <c r="C34">
        <v>31</v>
      </c>
      <c r="D34" t="s">
        <v>146</v>
      </c>
      <c r="E34" t="s">
        <v>120</v>
      </c>
      <c r="F34" t="s">
        <v>112</v>
      </c>
      <c r="G34" s="1">
        <v>7.309027777777778E-4</v>
      </c>
      <c r="I34" s="1">
        <v>7.309027777777778E-4</v>
      </c>
      <c r="J34">
        <v>69.92</v>
      </c>
      <c r="N34">
        <f t="shared" ref="N34:N65" si="2">B34</f>
        <v>67975</v>
      </c>
      <c r="O34">
        <f>IF(AND(A34&gt;0,A34&lt;999),IFERROR(VLOOKUP(result0191[[#This Row],[Card]],U14OKMen[],1,FALSE),0),0)</f>
        <v>0</v>
      </c>
      <c r="P34">
        <f>IF(AND(A34&gt;0,A34&lt;999),IF(result0191[[#This Row],[In List]]&lt;&gt;0,P33+1,P33),0)</f>
        <v>10</v>
      </c>
      <c r="Q34">
        <f t="shared" ref="Q34:Q65" si="3">A34</f>
        <v>33</v>
      </c>
    </row>
    <row r="35" spans="1:17" x14ac:dyDescent="0.25">
      <c r="A35">
        <v>34</v>
      </c>
      <c r="B35">
        <v>68254</v>
      </c>
      <c r="C35">
        <v>41</v>
      </c>
      <c r="D35" t="s">
        <v>151</v>
      </c>
      <c r="E35" t="s">
        <v>118</v>
      </c>
      <c r="F35" t="s">
        <v>112</v>
      </c>
      <c r="G35" s="1">
        <v>7.3194444444444446E-4</v>
      </c>
      <c r="I35" s="1">
        <v>7.3194444444444446E-4</v>
      </c>
      <c r="J35">
        <v>71.290000000000006</v>
      </c>
      <c r="N35">
        <f t="shared" si="2"/>
        <v>68254</v>
      </c>
      <c r="O35">
        <f>IF(AND(A35&gt;0,A35&lt;999),IFERROR(VLOOKUP(result0191[[#This Row],[Card]],U14OKMen[],1,FALSE),0),0)</f>
        <v>68254</v>
      </c>
      <c r="P35">
        <f>IF(AND(A35&gt;0,A35&lt;999),IF(result0191[[#This Row],[In List]]&lt;&gt;0,P34+1,P34),0)</f>
        <v>11</v>
      </c>
      <c r="Q35">
        <f t="shared" si="3"/>
        <v>34</v>
      </c>
    </row>
    <row r="36" spans="1:17" x14ac:dyDescent="0.25">
      <c r="A36">
        <v>35</v>
      </c>
      <c r="B36">
        <v>68292</v>
      </c>
      <c r="C36">
        <v>19</v>
      </c>
      <c r="D36" t="s">
        <v>156</v>
      </c>
      <c r="E36" t="s">
        <v>118</v>
      </c>
      <c r="F36" t="s">
        <v>112</v>
      </c>
      <c r="G36" s="1">
        <v>7.3819444444444442E-4</v>
      </c>
      <c r="I36" s="1">
        <v>7.3819444444444442E-4</v>
      </c>
      <c r="J36">
        <v>79.5</v>
      </c>
      <c r="N36">
        <f t="shared" si="2"/>
        <v>68292</v>
      </c>
      <c r="O36">
        <f>IF(AND(A36&gt;0,A36&lt;999),IFERROR(VLOOKUP(result0191[[#This Row],[Card]],U14OKMen[],1,FALSE),0),0)</f>
        <v>68292</v>
      </c>
      <c r="P36">
        <f>IF(AND(A36&gt;0,A36&lt;999),IF(result0191[[#This Row],[In List]]&lt;&gt;0,P35+1,P35),0)</f>
        <v>12</v>
      </c>
      <c r="Q36">
        <f t="shared" si="3"/>
        <v>35</v>
      </c>
    </row>
    <row r="37" spans="1:17" x14ac:dyDescent="0.25">
      <c r="A37">
        <v>36</v>
      </c>
      <c r="B37">
        <v>68991</v>
      </c>
      <c r="C37">
        <v>51</v>
      </c>
      <c r="D37" t="s">
        <v>171</v>
      </c>
      <c r="E37" t="s">
        <v>129</v>
      </c>
      <c r="F37" t="s">
        <v>112</v>
      </c>
      <c r="G37" s="1">
        <v>7.3877314814814823E-4</v>
      </c>
      <c r="I37" s="1">
        <v>7.3877314814814823E-4</v>
      </c>
      <c r="J37">
        <v>80.260000000000005</v>
      </c>
      <c r="N37">
        <f t="shared" si="2"/>
        <v>68991</v>
      </c>
      <c r="O37">
        <f>IF(AND(A37&gt;0,A37&lt;999),IFERROR(VLOOKUP(result0191[[#This Row],[Card]],U14OKMen[],1,FALSE),0),0)</f>
        <v>68991</v>
      </c>
      <c r="P37">
        <f>IF(AND(A37&gt;0,A37&lt;999),IF(result0191[[#This Row],[In List]]&lt;&gt;0,P36+1,P36),0)</f>
        <v>13</v>
      </c>
      <c r="Q37">
        <f t="shared" si="3"/>
        <v>36</v>
      </c>
    </row>
    <row r="38" spans="1:17" x14ac:dyDescent="0.25">
      <c r="A38">
        <v>37</v>
      </c>
      <c r="B38">
        <v>74274</v>
      </c>
      <c r="C38">
        <v>96</v>
      </c>
      <c r="D38" t="s">
        <v>165</v>
      </c>
      <c r="E38" t="s">
        <v>124</v>
      </c>
      <c r="F38" t="s">
        <v>112</v>
      </c>
      <c r="G38" s="1">
        <v>7.4085648148148155E-4</v>
      </c>
      <c r="I38" s="1">
        <v>7.4085648148148155E-4</v>
      </c>
      <c r="J38">
        <v>83</v>
      </c>
      <c r="N38">
        <f t="shared" si="2"/>
        <v>74274</v>
      </c>
      <c r="O38">
        <f>IF(AND(A38&gt;0,A38&lt;999),IFERROR(VLOOKUP(result0191[[#This Row],[Card]],U14OKMen[],1,FALSE),0),0)</f>
        <v>0</v>
      </c>
      <c r="P38">
        <f>IF(AND(A38&gt;0,A38&lt;999),IF(result0191[[#This Row],[In List]]&lt;&gt;0,P37+1,P37),0)</f>
        <v>13</v>
      </c>
      <c r="Q38">
        <f t="shared" si="3"/>
        <v>37</v>
      </c>
    </row>
    <row r="39" spans="1:17" x14ac:dyDescent="0.25">
      <c r="A39">
        <v>38</v>
      </c>
      <c r="B39">
        <v>80264</v>
      </c>
      <c r="C39">
        <v>46</v>
      </c>
      <c r="D39" t="s">
        <v>173</v>
      </c>
      <c r="E39" t="s">
        <v>124</v>
      </c>
      <c r="F39" t="s">
        <v>112</v>
      </c>
      <c r="G39" s="1">
        <v>7.4166666666666662E-4</v>
      </c>
      <c r="I39" s="1">
        <v>7.4166666666666662E-4</v>
      </c>
      <c r="J39">
        <v>84.06</v>
      </c>
      <c r="N39">
        <f t="shared" si="2"/>
        <v>80264</v>
      </c>
      <c r="O39">
        <f>IF(AND(A39&gt;0,A39&lt;999),IFERROR(VLOOKUP(result0191[[#This Row],[Card]],U14OKMen[],1,FALSE),0),0)</f>
        <v>0</v>
      </c>
      <c r="P39">
        <f>IF(AND(A39&gt;0,A39&lt;999),IF(result0191[[#This Row],[In List]]&lt;&gt;0,P38+1,P38),0)</f>
        <v>13</v>
      </c>
      <c r="Q39">
        <f t="shared" si="3"/>
        <v>38</v>
      </c>
    </row>
    <row r="40" spans="1:17" x14ac:dyDescent="0.25">
      <c r="A40">
        <v>39</v>
      </c>
      <c r="B40">
        <v>80222</v>
      </c>
      <c r="C40">
        <v>60</v>
      </c>
      <c r="D40" t="s">
        <v>170</v>
      </c>
      <c r="E40" t="s">
        <v>126</v>
      </c>
      <c r="F40" t="s">
        <v>112</v>
      </c>
      <c r="G40" s="1">
        <v>7.4340277777777772E-4</v>
      </c>
      <c r="I40" s="1">
        <v>7.4340277777777772E-4</v>
      </c>
      <c r="J40">
        <v>86.34</v>
      </c>
      <c r="N40">
        <f t="shared" si="2"/>
        <v>80222</v>
      </c>
      <c r="O40">
        <f>IF(AND(A40&gt;0,A40&lt;999),IFERROR(VLOOKUP(result0191[[#This Row],[Card]],U14OKMen[],1,FALSE),0),0)</f>
        <v>0</v>
      </c>
      <c r="P40">
        <f>IF(AND(A40&gt;0,A40&lt;999),IF(result0191[[#This Row],[In List]]&lt;&gt;0,P39+1,P39),0)</f>
        <v>13</v>
      </c>
      <c r="Q40">
        <f t="shared" si="3"/>
        <v>39</v>
      </c>
    </row>
    <row r="41" spans="1:17" x14ac:dyDescent="0.25">
      <c r="A41">
        <v>40</v>
      </c>
      <c r="B41">
        <v>80175</v>
      </c>
      <c r="C41">
        <v>68</v>
      </c>
      <c r="D41" t="s">
        <v>163</v>
      </c>
      <c r="E41" t="s">
        <v>164</v>
      </c>
      <c r="F41" t="s">
        <v>112</v>
      </c>
      <c r="G41" s="1">
        <v>7.4490740740740735E-4</v>
      </c>
      <c r="I41" s="1">
        <v>7.4490740740740735E-4</v>
      </c>
      <c r="J41">
        <v>88.32</v>
      </c>
      <c r="N41">
        <f t="shared" si="2"/>
        <v>80175</v>
      </c>
      <c r="O41">
        <f>IF(AND(A41&gt;0,A41&lt;999),IFERROR(VLOOKUP(result0191[[#This Row],[Card]],U14OKMen[],1,FALSE),0),0)</f>
        <v>80175</v>
      </c>
      <c r="P41">
        <f>IF(AND(A41&gt;0,A41&lt;999),IF(result0191[[#This Row],[In List]]&lt;&gt;0,P40+1,P40),0)</f>
        <v>14</v>
      </c>
      <c r="Q41">
        <f t="shared" si="3"/>
        <v>40</v>
      </c>
    </row>
    <row r="42" spans="1:17" x14ac:dyDescent="0.25">
      <c r="A42">
        <v>41</v>
      </c>
      <c r="B42">
        <v>68353</v>
      </c>
      <c r="C42">
        <v>85</v>
      </c>
      <c r="D42" t="s">
        <v>162</v>
      </c>
      <c r="E42" t="s">
        <v>114</v>
      </c>
      <c r="F42" t="s">
        <v>112</v>
      </c>
      <c r="G42" s="1">
        <v>7.4571759259259263E-4</v>
      </c>
      <c r="I42" s="1">
        <v>7.4571759259259263E-4</v>
      </c>
      <c r="J42">
        <v>89.38</v>
      </c>
      <c r="N42">
        <f t="shared" si="2"/>
        <v>68353</v>
      </c>
      <c r="O42">
        <f>IF(AND(A42&gt;0,A42&lt;999),IFERROR(VLOOKUP(result0191[[#This Row],[Card]],U14OKMen[],1,FALSE),0),0)</f>
        <v>68353</v>
      </c>
      <c r="P42">
        <f>IF(AND(A42&gt;0,A42&lt;999),IF(result0191[[#This Row],[In List]]&lt;&gt;0,P41+1,P41),0)</f>
        <v>15</v>
      </c>
      <c r="Q42">
        <f t="shared" si="3"/>
        <v>41</v>
      </c>
    </row>
    <row r="43" spans="1:17" x14ac:dyDescent="0.25">
      <c r="A43">
        <v>42</v>
      </c>
      <c r="B43">
        <v>68276</v>
      </c>
      <c r="C43">
        <v>29</v>
      </c>
      <c r="D43" t="s">
        <v>161</v>
      </c>
      <c r="E43" t="s">
        <v>139</v>
      </c>
      <c r="F43" t="s">
        <v>112</v>
      </c>
      <c r="G43" s="1">
        <v>7.4699074074074077E-4</v>
      </c>
      <c r="I43" s="1">
        <v>7.4699074074074077E-4</v>
      </c>
      <c r="J43">
        <v>91.05</v>
      </c>
      <c r="N43">
        <f t="shared" si="2"/>
        <v>68276</v>
      </c>
      <c r="O43">
        <f>IF(AND(A43&gt;0,A43&lt;999),IFERROR(VLOOKUP(result0191[[#This Row],[Card]],U14OKMen[],1,FALSE),0),0)</f>
        <v>0</v>
      </c>
      <c r="P43">
        <f>IF(AND(A43&gt;0,A43&lt;999),IF(result0191[[#This Row],[In List]]&lt;&gt;0,P42+1,P42),0)</f>
        <v>15</v>
      </c>
      <c r="Q43">
        <f t="shared" si="3"/>
        <v>42</v>
      </c>
    </row>
    <row r="44" spans="1:17" x14ac:dyDescent="0.25">
      <c r="A44">
        <v>43</v>
      </c>
      <c r="B44">
        <v>67792</v>
      </c>
      <c r="C44">
        <v>59</v>
      </c>
      <c r="D44" t="s">
        <v>226</v>
      </c>
      <c r="E44" t="s">
        <v>126</v>
      </c>
      <c r="F44" t="s">
        <v>112</v>
      </c>
      <c r="G44" s="1">
        <v>7.4768518518518511E-4</v>
      </c>
      <c r="I44" s="1">
        <v>7.4768518518518511E-4</v>
      </c>
      <c r="J44">
        <v>91.96</v>
      </c>
      <c r="N44">
        <f t="shared" si="2"/>
        <v>67792</v>
      </c>
      <c r="O44">
        <f>IF(AND(A44&gt;0,A44&lt;999),IFERROR(VLOOKUP(result0191[[#This Row],[Card]],U14OKMen[],1,FALSE),0),0)</f>
        <v>0</v>
      </c>
      <c r="P44">
        <f>IF(AND(A44&gt;0,A44&lt;999),IF(result0191[[#This Row],[In List]]&lt;&gt;0,P43+1,P43),0)</f>
        <v>15</v>
      </c>
      <c r="Q44">
        <f t="shared" si="3"/>
        <v>43</v>
      </c>
    </row>
    <row r="45" spans="1:17" x14ac:dyDescent="0.25">
      <c r="A45">
        <v>44</v>
      </c>
      <c r="B45">
        <v>74241</v>
      </c>
      <c r="C45">
        <v>66</v>
      </c>
      <c r="D45" t="s">
        <v>168</v>
      </c>
      <c r="E45" t="s">
        <v>169</v>
      </c>
      <c r="F45" t="s">
        <v>112</v>
      </c>
      <c r="G45" s="1">
        <v>7.4837962962962966E-4</v>
      </c>
      <c r="I45" s="1">
        <v>7.4837962962962966E-4</v>
      </c>
      <c r="J45">
        <v>92.88</v>
      </c>
      <c r="N45">
        <f t="shared" si="2"/>
        <v>74241</v>
      </c>
      <c r="O45">
        <f>IF(AND(A45&gt;0,A45&lt;999),IFERROR(VLOOKUP(result0191[[#This Row],[Card]],U14OKMen[],1,FALSE),0),0)</f>
        <v>0</v>
      </c>
      <c r="P45">
        <f>IF(AND(A45&gt;0,A45&lt;999),IF(result0191[[#This Row],[In List]]&lt;&gt;0,P44+1,P44),0)</f>
        <v>15</v>
      </c>
      <c r="Q45">
        <f t="shared" si="3"/>
        <v>44</v>
      </c>
    </row>
    <row r="46" spans="1:17" x14ac:dyDescent="0.25">
      <c r="A46">
        <v>45</v>
      </c>
      <c r="B46">
        <v>80173</v>
      </c>
      <c r="C46">
        <v>47</v>
      </c>
      <c r="D46" t="s">
        <v>181</v>
      </c>
      <c r="E46" t="s">
        <v>122</v>
      </c>
      <c r="F46" t="s">
        <v>112</v>
      </c>
      <c r="G46" s="1">
        <v>7.484953703703704E-4</v>
      </c>
      <c r="I46" s="1">
        <v>7.484953703703704E-4</v>
      </c>
      <c r="J46">
        <v>93.03</v>
      </c>
      <c r="N46">
        <f t="shared" si="2"/>
        <v>80173</v>
      </c>
      <c r="O46">
        <f>IF(AND(A46&gt;0,A46&lt;999),IFERROR(VLOOKUP(result0191[[#This Row],[Card]],U14OKMen[],1,FALSE),0),0)</f>
        <v>80173</v>
      </c>
      <c r="P46">
        <f>IF(AND(A46&gt;0,A46&lt;999),IF(result0191[[#This Row],[In List]]&lt;&gt;0,P45+1,P45),0)</f>
        <v>16</v>
      </c>
      <c r="Q46">
        <f t="shared" si="3"/>
        <v>45</v>
      </c>
    </row>
    <row r="47" spans="1:17" x14ac:dyDescent="0.25">
      <c r="A47">
        <v>46</v>
      </c>
      <c r="B47">
        <v>68249</v>
      </c>
      <c r="C47">
        <v>39</v>
      </c>
      <c r="D47" t="s">
        <v>175</v>
      </c>
      <c r="E47" t="s">
        <v>139</v>
      </c>
      <c r="F47" t="s">
        <v>112</v>
      </c>
      <c r="G47" s="1">
        <v>7.5081018518518509E-4</v>
      </c>
      <c r="I47" s="1">
        <v>7.5081018518518509E-4</v>
      </c>
      <c r="J47">
        <v>96.07</v>
      </c>
      <c r="N47">
        <f t="shared" si="2"/>
        <v>68249</v>
      </c>
      <c r="O47">
        <f>IF(AND(A47&gt;0,A47&lt;999),IFERROR(VLOOKUP(result0191[[#This Row],[Card]],U14OKMen[],1,FALSE),0),0)</f>
        <v>0</v>
      </c>
      <c r="P47">
        <f>IF(AND(A47&gt;0,A47&lt;999),IF(result0191[[#This Row],[In List]]&lt;&gt;0,P46+1,P46),0)</f>
        <v>16</v>
      </c>
      <c r="Q47">
        <f t="shared" si="3"/>
        <v>46</v>
      </c>
    </row>
    <row r="48" spans="1:17" x14ac:dyDescent="0.25">
      <c r="A48">
        <v>47</v>
      </c>
      <c r="B48">
        <v>67857</v>
      </c>
      <c r="C48">
        <v>45</v>
      </c>
      <c r="D48" t="s">
        <v>174</v>
      </c>
      <c r="E48" t="s">
        <v>124</v>
      </c>
      <c r="F48" t="s">
        <v>112</v>
      </c>
      <c r="G48" s="1">
        <v>7.5300925925925926E-4</v>
      </c>
      <c r="I48" s="1">
        <v>7.5300925925925926E-4</v>
      </c>
      <c r="J48">
        <v>98.96</v>
      </c>
      <c r="N48">
        <f t="shared" si="2"/>
        <v>67857</v>
      </c>
      <c r="O48">
        <f>IF(AND(A48&gt;0,A48&lt;999),IFERROR(VLOOKUP(result0191[[#This Row],[Card]],U14OKMen[],1,FALSE),0),0)</f>
        <v>0</v>
      </c>
      <c r="P48">
        <f>IF(AND(A48&gt;0,A48&lt;999),IF(result0191[[#This Row],[In List]]&lt;&gt;0,P47+1,P47),0)</f>
        <v>16</v>
      </c>
      <c r="Q48">
        <f t="shared" si="3"/>
        <v>47</v>
      </c>
    </row>
    <row r="49" spans="1:17" x14ac:dyDescent="0.25">
      <c r="A49">
        <v>48</v>
      </c>
      <c r="B49">
        <v>74256</v>
      </c>
      <c r="C49">
        <v>69</v>
      </c>
      <c r="D49" t="s">
        <v>189</v>
      </c>
      <c r="E49" t="s">
        <v>126</v>
      </c>
      <c r="F49" t="s">
        <v>112</v>
      </c>
      <c r="G49" s="1">
        <v>7.5555555555555565E-4</v>
      </c>
      <c r="I49" s="1">
        <v>7.5555555555555565E-4</v>
      </c>
      <c r="J49">
        <v>102.3</v>
      </c>
      <c r="N49">
        <f t="shared" si="2"/>
        <v>74256</v>
      </c>
      <c r="O49">
        <f>IF(AND(A49&gt;0,A49&lt;999),IFERROR(VLOOKUP(result0191[[#This Row],[Card]],U14OKMen[],1,FALSE),0),0)</f>
        <v>0</v>
      </c>
      <c r="P49">
        <f>IF(AND(A49&gt;0,A49&lt;999),IF(result0191[[#This Row],[In List]]&lt;&gt;0,P48+1,P48),0)</f>
        <v>16</v>
      </c>
      <c r="Q49">
        <f t="shared" si="3"/>
        <v>48</v>
      </c>
    </row>
    <row r="50" spans="1:17" x14ac:dyDescent="0.25">
      <c r="A50">
        <v>49</v>
      </c>
      <c r="B50">
        <v>74290</v>
      </c>
      <c r="C50">
        <v>54</v>
      </c>
      <c r="D50" t="s">
        <v>227</v>
      </c>
      <c r="E50" t="s">
        <v>159</v>
      </c>
      <c r="F50" t="s">
        <v>112</v>
      </c>
      <c r="G50" s="1">
        <v>7.5787037037037023E-4</v>
      </c>
      <c r="I50" s="1">
        <v>7.5787037037037023E-4</v>
      </c>
      <c r="J50">
        <v>105.34</v>
      </c>
      <c r="N50">
        <f t="shared" si="2"/>
        <v>74290</v>
      </c>
      <c r="O50">
        <f>IF(AND(A50&gt;0,A50&lt;999),IFERROR(VLOOKUP(result0191[[#This Row],[Card]],U14OKMen[],1,FALSE),0),0)</f>
        <v>0</v>
      </c>
      <c r="P50">
        <f>IF(AND(A50&gt;0,A50&lt;999),IF(result0191[[#This Row],[In List]]&lt;&gt;0,P49+1,P49),0)</f>
        <v>16</v>
      </c>
      <c r="Q50">
        <f t="shared" si="3"/>
        <v>49</v>
      </c>
    </row>
    <row r="51" spans="1:17" x14ac:dyDescent="0.25">
      <c r="A51">
        <v>50</v>
      </c>
      <c r="B51">
        <v>80225</v>
      </c>
      <c r="C51">
        <v>74</v>
      </c>
      <c r="D51" t="s">
        <v>177</v>
      </c>
      <c r="E51" t="s">
        <v>124</v>
      </c>
      <c r="F51" t="s">
        <v>112</v>
      </c>
      <c r="G51" s="1">
        <v>7.5844907407407415E-4</v>
      </c>
      <c r="I51" s="1">
        <v>7.5844907407407415E-4</v>
      </c>
      <c r="J51">
        <v>106.1</v>
      </c>
      <c r="N51">
        <f t="shared" si="2"/>
        <v>80225</v>
      </c>
      <c r="O51">
        <f>IF(AND(A51&gt;0,A51&lt;999),IFERROR(VLOOKUP(result0191[[#This Row],[Card]],U14OKMen[],1,FALSE),0),0)</f>
        <v>0</v>
      </c>
      <c r="P51">
        <f>IF(AND(A51&gt;0,A51&lt;999),IF(result0191[[#This Row],[In List]]&lt;&gt;0,P50+1,P50),0)</f>
        <v>16</v>
      </c>
      <c r="Q51">
        <f t="shared" si="3"/>
        <v>50</v>
      </c>
    </row>
    <row r="52" spans="1:17" x14ac:dyDescent="0.25">
      <c r="A52">
        <v>51</v>
      </c>
      <c r="B52">
        <v>80179</v>
      </c>
      <c r="C52">
        <v>81</v>
      </c>
      <c r="D52" t="s">
        <v>182</v>
      </c>
      <c r="E52" t="s">
        <v>169</v>
      </c>
      <c r="F52" t="s">
        <v>112</v>
      </c>
      <c r="G52" s="1">
        <v>7.6064814814814821E-4</v>
      </c>
      <c r="I52" s="1">
        <v>7.6064814814814821E-4</v>
      </c>
      <c r="J52">
        <v>108.99</v>
      </c>
      <c r="N52">
        <f t="shared" si="2"/>
        <v>80179</v>
      </c>
      <c r="O52">
        <f>IF(AND(A52&gt;0,A52&lt;999),IFERROR(VLOOKUP(result0191[[#This Row],[Card]],U14OKMen[],1,FALSE),0),0)</f>
        <v>0</v>
      </c>
      <c r="P52">
        <f>IF(AND(A52&gt;0,A52&lt;999),IF(result0191[[#This Row],[In List]]&lt;&gt;0,P51+1,P51),0)</f>
        <v>16</v>
      </c>
      <c r="Q52">
        <f t="shared" si="3"/>
        <v>51</v>
      </c>
    </row>
    <row r="53" spans="1:17" x14ac:dyDescent="0.25">
      <c r="A53">
        <v>52</v>
      </c>
      <c r="B53">
        <v>80228</v>
      </c>
      <c r="C53">
        <v>58</v>
      </c>
      <c r="D53" t="s">
        <v>185</v>
      </c>
      <c r="E53" t="s">
        <v>124</v>
      </c>
      <c r="F53" t="s">
        <v>112</v>
      </c>
      <c r="G53" s="1">
        <v>7.6238425925925942E-4</v>
      </c>
      <c r="I53" s="1">
        <v>7.6238425925925942E-4</v>
      </c>
      <c r="J53">
        <v>111.27</v>
      </c>
      <c r="N53">
        <f t="shared" si="2"/>
        <v>80228</v>
      </c>
      <c r="O53">
        <f>IF(AND(A53&gt;0,A53&lt;999),IFERROR(VLOOKUP(result0191[[#This Row],[Card]],U14OKMen[],1,FALSE),0),0)</f>
        <v>0</v>
      </c>
      <c r="P53">
        <f>IF(AND(A53&gt;0,A53&lt;999),IF(result0191[[#This Row],[In List]]&lt;&gt;0,P52+1,P52),0)</f>
        <v>16</v>
      </c>
      <c r="Q53">
        <f t="shared" si="3"/>
        <v>52</v>
      </c>
    </row>
    <row r="54" spans="1:17" x14ac:dyDescent="0.25">
      <c r="A54">
        <v>53</v>
      </c>
      <c r="B54">
        <v>67915</v>
      </c>
      <c r="C54">
        <v>70</v>
      </c>
      <c r="D54" t="s">
        <v>172</v>
      </c>
      <c r="E54" t="s">
        <v>114</v>
      </c>
      <c r="F54" t="s">
        <v>112</v>
      </c>
      <c r="G54" s="1">
        <v>7.6284722222222216E-4</v>
      </c>
      <c r="I54" s="1">
        <v>7.6284722222222216E-4</v>
      </c>
      <c r="J54">
        <v>111.88</v>
      </c>
      <c r="N54">
        <f t="shared" si="2"/>
        <v>67915</v>
      </c>
      <c r="O54">
        <f>IF(AND(A54&gt;0,A54&lt;999),IFERROR(VLOOKUP(result0191[[#This Row],[Card]],U14OKMen[],1,FALSE),0),0)</f>
        <v>67915</v>
      </c>
      <c r="P54">
        <f>IF(AND(A54&gt;0,A54&lt;999),IF(result0191[[#This Row],[In List]]&lt;&gt;0,P53+1,P53),0)</f>
        <v>17</v>
      </c>
      <c r="Q54">
        <f t="shared" si="3"/>
        <v>53</v>
      </c>
    </row>
    <row r="55" spans="1:17" x14ac:dyDescent="0.25">
      <c r="A55">
        <v>54</v>
      </c>
      <c r="B55">
        <v>68396</v>
      </c>
      <c r="C55">
        <v>84</v>
      </c>
      <c r="D55" t="s">
        <v>180</v>
      </c>
      <c r="E55" t="s">
        <v>129</v>
      </c>
      <c r="F55" t="s">
        <v>112</v>
      </c>
      <c r="G55" s="1">
        <v>7.6307870370370375E-4</v>
      </c>
      <c r="I55" s="1">
        <v>7.6307870370370375E-4</v>
      </c>
      <c r="J55">
        <v>112.18</v>
      </c>
      <c r="N55">
        <f t="shared" si="2"/>
        <v>68396</v>
      </c>
      <c r="O55">
        <f>IF(AND(A55&gt;0,A55&lt;999),IFERROR(VLOOKUP(result0191[[#This Row],[Card]],U14OKMen[],1,FALSE),0),0)</f>
        <v>68396</v>
      </c>
      <c r="P55">
        <f>IF(AND(A55&gt;0,A55&lt;999),IF(result0191[[#This Row],[In List]]&lt;&gt;0,P54+1,P54),0)</f>
        <v>18</v>
      </c>
      <c r="Q55">
        <f t="shared" si="3"/>
        <v>54</v>
      </c>
    </row>
    <row r="56" spans="1:17" x14ac:dyDescent="0.25">
      <c r="A56">
        <v>55</v>
      </c>
      <c r="B56">
        <v>80207</v>
      </c>
      <c r="C56">
        <v>88</v>
      </c>
      <c r="D56" t="s">
        <v>184</v>
      </c>
      <c r="E56" t="s">
        <v>122</v>
      </c>
      <c r="F56" t="s">
        <v>112</v>
      </c>
      <c r="G56" s="1">
        <v>7.6585648148148151E-4</v>
      </c>
      <c r="I56" s="1">
        <v>7.6585648148148151E-4</v>
      </c>
      <c r="J56">
        <v>115.83</v>
      </c>
      <c r="N56">
        <f t="shared" si="2"/>
        <v>80207</v>
      </c>
      <c r="O56">
        <f>IF(AND(A56&gt;0,A56&lt;999),IFERROR(VLOOKUP(result0191[[#This Row],[Card]],U14OKMen[],1,FALSE),0),0)</f>
        <v>80207</v>
      </c>
      <c r="P56">
        <f>IF(AND(A56&gt;0,A56&lt;999),IF(result0191[[#This Row],[In List]]&lt;&gt;0,P55+1,P55),0)</f>
        <v>19</v>
      </c>
      <c r="Q56">
        <f t="shared" si="3"/>
        <v>55</v>
      </c>
    </row>
    <row r="57" spans="1:17" x14ac:dyDescent="0.25">
      <c r="A57">
        <v>56</v>
      </c>
      <c r="B57">
        <v>68697</v>
      </c>
      <c r="C57">
        <v>21</v>
      </c>
      <c r="D57" t="s">
        <v>222</v>
      </c>
      <c r="E57" t="s">
        <v>169</v>
      </c>
      <c r="F57" t="s">
        <v>112</v>
      </c>
      <c r="G57" s="1">
        <v>7.664351851851851E-4</v>
      </c>
      <c r="I57" s="1">
        <v>7.664351851851851E-4</v>
      </c>
      <c r="J57">
        <v>116.59</v>
      </c>
      <c r="N57">
        <f t="shared" si="2"/>
        <v>68697</v>
      </c>
      <c r="O57">
        <f>IF(AND(A57&gt;0,A57&lt;999),IFERROR(VLOOKUP(result0191[[#This Row],[Card]],U14OKMen[],1,FALSE),0),0)</f>
        <v>0</v>
      </c>
      <c r="P57">
        <f>IF(AND(A57&gt;0,A57&lt;999),IF(result0191[[#This Row],[In List]]&lt;&gt;0,P56+1,P56),0)</f>
        <v>19</v>
      </c>
      <c r="Q57">
        <f t="shared" si="3"/>
        <v>56</v>
      </c>
    </row>
    <row r="58" spans="1:17" x14ac:dyDescent="0.25">
      <c r="A58">
        <v>57</v>
      </c>
      <c r="B58">
        <v>74279</v>
      </c>
      <c r="C58">
        <v>89</v>
      </c>
      <c r="D58" t="s">
        <v>187</v>
      </c>
      <c r="E58" t="s">
        <v>169</v>
      </c>
      <c r="F58" t="s">
        <v>112</v>
      </c>
      <c r="G58" s="1">
        <v>7.6793981481481472E-4</v>
      </c>
      <c r="I58" s="1">
        <v>7.6793981481481472E-4</v>
      </c>
      <c r="J58">
        <v>118.57</v>
      </c>
      <c r="N58">
        <f t="shared" si="2"/>
        <v>74279</v>
      </c>
      <c r="O58">
        <f>IF(AND(A58&gt;0,A58&lt;999),IFERROR(VLOOKUP(result0191[[#This Row],[Card]],U14OKMen[],1,FALSE),0),0)</f>
        <v>0</v>
      </c>
      <c r="P58">
        <f>IF(AND(A58&gt;0,A58&lt;999),IF(result0191[[#This Row],[In List]]&lt;&gt;0,P57+1,P57),0)</f>
        <v>19</v>
      </c>
      <c r="Q58">
        <f t="shared" si="3"/>
        <v>57</v>
      </c>
    </row>
    <row r="59" spans="1:17" x14ac:dyDescent="0.25">
      <c r="A59">
        <v>58</v>
      </c>
      <c r="B59">
        <v>68384</v>
      </c>
      <c r="C59">
        <v>36</v>
      </c>
      <c r="D59" t="s">
        <v>176</v>
      </c>
      <c r="E59" t="s">
        <v>144</v>
      </c>
      <c r="F59" t="s">
        <v>112</v>
      </c>
      <c r="G59" s="1">
        <v>7.684027777777779E-4</v>
      </c>
      <c r="I59" s="1">
        <v>7.684027777777779E-4</v>
      </c>
      <c r="J59">
        <v>119.17</v>
      </c>
      <c r="N59">
        <f t="shared" si="2"/>
        <v>68384</v>
      </c>
      <c r="O59">
        <f>IF(AND(A59&gt;0,A59&lt;999),IFERROR(VLOOKUP(result0191[[#This Row],[Card]],U14OKMen[],1,FALSE),0),0)</f>
        <v>0</v>
      </c>
      <c r="P59">
        <f>IF(AND(A59&gt;0,A59&lt;999),IF(result0191[[#This Row],[In List]]&lt;&gt;0,P58+1,P58),0)</f>
        <v>19</v>
      </c>
      <c r="Q59">
        <f t="shared" si="3"/>
        <v>58</v>
      </c>
    </row>
    <row r="60" spans="1:17" x14ac:dyDescent="0.25">
      <c r="A60">
        <v>59</v>
      </c>
      <c r="B60">
        <v>68559</v>
      </c>
      <c r="C60">
        <v>32</v>
      </c>
      <c r="D60" t="s">
        <v>186</v>
      </c>
      <c r="E60" t="s">
        <v>126</v>
      </c>
      <c r="F60" t="s">
        <v>112</v>
      </c>
      <c r="G60" s="1">
        <v>7.7210648148148136E-4</v>
      </c>
      <c r="I60" s="1">
        <v>7.7210648148148136E-4</v>
      </c>
      <c r="J60">
        <v>124.04</v>
      </c>
      <c r="N60">
        <f t="shared" si="2"/>
        <v>68559</v>
      </c>
      <c r="O60">
        <f>IF(AND(A60&gt;0,A60&lt;999),IFERROR(VLOOKUP(result0191[[#This Row],[Card]],U14OKMen[],1,FALSE),0),0)</f>
        <v>0</v>
      </c>
      <c r="P60">
        <f>IF(AND(A60&gt;0,A60&lt;999),IF(result0191[[#This Row],[In List]]&lt;&gt;0,P59+1,P59),0)</f>
        <v>19</v>
      </c>
      <c r="Q60">
        <f t="shared" si="3"/>
        <v>59</v>
      </c>
    </row>
    <row r="61" spans="1:17" x14ac:dyDescent="0.25">
      <c r="A61">
        <v>60</v>
      </c>
      <c r="B61">
        <v>68646</v>
      </c>
      <c r="C61">
        <v>83</v>
      </c>
      <c r="D61" t="s">
        <v>197</v>
      </c>
      <c r="E61" t="s">
        <v>120</v>
      </c>
      <c r="F61" t="s">
        <v>112</v>
      </c>
      <c r="G61" s="1">
        <v>7.7291666666666665E-4</v>
      </c>
      <c r="I61" s="1">
        <v>7.7291666666666665E-4</v>
      </c>
      <c r="J61">
        <v>125.1</v>
      </c>
      <c r="N61">
        <f t="shared" si="2"/>
        <v>68646</v>
      </c>
      <c r="O61">
        <f>IF(AND(A61&gt;0,A61&lt;999),IFERROR(VLOOKUP(result0191[[#This Row],[Card]],U14OKMen[],1,FALSE),0),0)</f>
        <v>0</v>
      </c>
      <c r="P61">
        <f>IF(AND(A61&gt;0,A61&lt;999),IF(result0191[[#This Row],[In List]]&lt;&gt;0,P60+1,P60),0)</f>
        <v>19</v>
      </c>
      <c r="Q61">
        <f t="shared" si="3"/>
        <v>60</v>
      </c>
    </row>
    <row r="62" spans="1:17" x14ac:dyDescent="0.25">
      <c r="A62">
        <v>61</v>
      </c>
      <c r="B62">
        <v>80187</v>
      </c>
      <c r="C62">
        <v>86</v>
      </c>
      <c r="D62" t="s">
        <v>195</v>
      </c>
      <c r="E62" t="s">
        <v>126</v>
      </c>
      <c r="F62" t="s">
        <v>112</v>
      </c>
      <c r="G62" s="1">
        <v>7.736111111111112E-4</v>
      </c>
      <c r="I62" s="1">
        <v>7.736111111111112E-4</v>
      </c>
      <c r="J62">
        <v>126.01</v>
      </c>
      <c r="N62">
        <f t="shared" si="2"/>
        <v>80187</v>
      </c>
      <c r="O62">
        <f>IF(AND(A62&gt;0,A62&lt;999),IFERROR(VLOOKUP(result0191[[#This Row],[Card]],U14OKMen[],1,FALSE),0),0)</f>
        <v>0</v>
      </c>
      <c r="P62">
        <f>IF(AND(A62&gt;0,A62&lt;999),IF(result0191[[#This Row],[In List]]&lt;&gt;0,P61+1,P61),0)</f>
        <v>19</v>
      </c>
      <c r="Q62">
        <f t="shared" si="3"/>
        <v>61</v>
      </c>
    </row>
    <row r="63" spans="1:17" x14ac:dyDescent="0.25">
      <c r="A63">
        <v>62</v>
      </c>
      <c r="B63">
        <v>68114</v>
      </c>
      <c r="C63">
        <v>49</v>
      </c>
      <c r="D63" t="s">
        <v>209</v>
      </c>
      <c r="E63" t="s">
        <v>120</v>
      </c>
      <c r="F63" t="s">
        <v>112</v>
      </c>
      <c r="G63" s="1">
        <v>7.7615740740740737E-4</v>
      </c>
      <c r="I63" s="1">
        <v>7.7615740740740737E-4</v>
      </c>
      <c r="J63">
        <v>129.36000000000001</v>
      </c>
      <c r="N63">
        <f t="shared" si="2"/>
        <v>68114</v>
      </c>
      <c r="O63">
        <f>IF(AND(A63&gt;0,A63&lt;999),IFERROR(VLOOKUP(result0191[[#This Row],[Card]],U14OKMen[],1,FALSE),0),0)</f>
        <v>0</v>
      </c>
      <c r="P63">
        <f>IF(AND(A63&gt;0,A63&lt;999),IF(result0191[[#This Row],[In List]]&lt;&gt;0,P62+1,P62),0)</f>
        <v>19</v>
      </c>
      <c r="Q63">
        <f t="shared" si="3"/>
        <v>62</v>
      </c>
    </row>
    <row r="64" spans="1:17" x14ac:dyDescent="0.25">
      <c r="A64">
        <v>63</v>
      </c>
      <c r="B64">
        <v>68863</v>
      </c>
      <c r="C64">
        <v>61</v>
      </c>
      <c r="D64" t="s">
        <v>190</v>
      </c>
      <c r="E64" t="s">
        <v>122</v>
      </c>
      <c r="F64" t="s">
        <v>112</v>
      </c>
      <c r="G64" s="1">
        <v>7.7928240740740746E-4</v>
      </c>
      <c r="I64" s="1">
        <v>7.7928240740740746E-4</v>
      </c>
      <c r="J64">
        <v>133.46</v>
      </c>
      <c r="N64">
        <f t="shared" si="2"/>
        <v>68863</v>
      </c>
      <c r="O64">
        <f>IF(AND(A64&gt;0,A64&lt;999),IFERROR(VLOOKUP(result0191[[#This Row],[Card]],U14OKMen[],1,FALSE),0),0)</f>
        <v>68863</v>
      </c>
      <c r="P64">
        <f>IF(AND(A64&gt;0,A64&lt;999),IF(result0191[[#This Row],[In List]]&lt;&gt;0,P63+1,P63),0)</f>
        <v>20</v>
      </c>
      <c r="Q64">
        <f t="shared" si="3"/>
        <v>63</v>
      </c>
    </row>
    <row r="65" spans="1:17" x14ac:dyDescent="0.25">
      <c r="A65">
        <v>64</v>
      </c>
      <c r="B65">
        <v>80174</v>
      </c>
      <c r="C65">
        <v>94</v>
      </c>
      <c r="D65" t="s">
        <v>194</v>
      </c>
      <c r="E65" t="s">
        <v>120</v>
      </c>
      <c r="F65" t="s">
        <v>112</v>
      </c>
      <c r="G65" s="1">
        <v>7.811342592592593E-4</v>
      </c>
      <c r="I65" s="1">
        <v>7.811342592592593E-4</v>
      </c>
      <c r="J65">
        <v>135.88999999999999</v>
      </c>
      <c r="N65">
        <f t="shared" si="2"/>
        <v>80174</v>
      </c>
      <c r="O65">
        <f>IF(AND(A65&gt;0,A65&lt;999),IFERROR(VLOOKUP(result0191[[#This Row],[Card]],U14OKMen[],1,FALSE),0),0)</f>
        <v>0</v>
      </c>
      <c r="P65">
        <f>IF(AND(A65&gt;0,A65&lt;999),IF(result0191[[#This Row],[In List]]&lt;&gt;0,P64+1,P64),0)</f>
        <v>20</v>
      </c>
      <c r="Q65">
        <f t="shared" si="3"/>
        <v>64</v>
      </c>
    </row>
    <row r="66" spans="1:17" x14ac:dyDescent="0.25">
      <c r="A66">
        <v>65</v>
      </c>
      <c r="B66">
        <v>80212</v>
      </c>
      <c r="C66">
        <v>57</v>
      </c>
      <c r="D66" t="s">
        <v>201</v>
      </c>
      <c r="E66" t="s">
        <v>126</v>
      </c>
      <c r="F66" t="s">
        <v>112</v>
      </c>
      <c r="G66" s="1">
        <v>7.8148148148148152E-4</v>
      </c>
      <c r="I66" s="1">
        <v>7.8148148148148152E-4</v>
      </c>
      <c r="J66">
        <v>136.35</v>
      </c>
      <c r="N66">
        <f t="shared" ref="N66:N97" si="4">B66</f>
        <v>80212</v>
      </c>
      <c r="O66">
        <f>IF(AND(A66&gt;0,A66&lt;999),IFERROR(VLOOKUP(result0191[[#This Row],[Card]],U14OKMen[],1,FALSE),0),0)</f>
        <v>0</v>
      </c>
      <c r="P66">
        <f>IF(AND(A66&gt;0,A66&lt;999),IF(result0191[[#This Row],[In List]]&lt;&gt;0,P65+1,P65),0)</f>
        <v>20</v>
      </c>
      <c r="Q66">
        <f t="shared" ref="Q66:Q97" si="5">A66</f>
        <v>65</v>
      </c>
    </row>
    <row r="67" spans="1:17" x14ac:dyDescent="0.25">
      <c r="A67">
        <v>66</v>
      </c>
      <c r="B67">
        <v>70346</v>
      </c>
      <c r="C67">
        <v>87</v>
      </c>
      <c r="D67" t="s">
        <v>206</v>
      </c>
      <c r="E67" t="s">
        <v>120</v>
      </c>
      <c r="F67" t="s">
        <v>112</v>
      </c>
      <c r="G67" s="1">
        <v>7.822916666666667E-4</v>
      </c>
      <c r="I67" s="1">
        <v>7.822916666666667E-4</v>
      </c>
      <c r="J67">
        <v>137.41</v>
      </c>
      <c r="N67">
        <f t="shared" si="4"/>
        <v>70346</v>
      </c>
      <c r="O67">
        <f>IF(AND(A67&gt;0,A67&lt;999),IFERROR(VLOOKUP(result0191[[#This Row],[Card]],U14OKMen[],1,FALSE),0),0)</f>
        <v>0</v>
      </c>
      <c r="P67">
        <f>IF(AND(A67&gt;0,A67&lt;999),IF(result0191[[#This Row],[In List]]&lt;&gt;0,P66+1,P66),0)</f>
        <v>20</v>
      </c>
      <c r="Q67">
        <f t="shared" si="5"/>
        <v>66</v>
      </c>
    </row>
    <row r="68" spans="1:17" x14ac:dyDescent="0.25">
      <c r="A68">
        <v>67</v>
      </c>
      <c r="B68">
        <v>74235</v>
      </c>
      <c r="C68">
        <v>22</v>
      </c>
      <c r="D68" t="s">
        <v>224</v>
      </c>
      <c r="E68" t="s">
        <v>169</v>
      </c>
      <c r="F68" t="s">
        <v>112</v>
      </c>
      <c r="G68" s="1">
        <v>7.840277777777777E-4</v>
      </c>
      <c r="I68" s="1">
        <v>7.840277777777777E-4</v>
      </c>
      <c r="J68">
        <v>139.69</v>
      </c>
      <c r="N68">
        <f t="shared" si="4"/>
        <v>74235</v>
      </c>
      <c r="O68">
        <f>IF(AND(A68&gt;0,A68&lt;999),IFERROR(VLOOKUP(result0191[[#This Row],[Card]],U14OKMen[],1,FALSE),0),0)</f>
        <v>0</v>
      </c>
      <c r="P68">
        <f>IF(AND(A68&gt;0,A68&lt;999),IF(result0191[[#This Row],[In List]]&lt;&gt;0,P67+1,P67),0)</f>
        <v>20</v>
      </c>
      <c r="Q68">
        <f t="shared" si="5"/>
        <v>67</v>
      </c>
    </row>
    <row r="69" spans="1:17" x14ac:dyDescent="0.25">
      <c r="A69">
        <v>68</v>
      </c>
      <c r="B69">
        <v>68468</v>
      </c>
      <c r="C69">
        <v>56</v>
      </c>
      <c r="D69" t="s">
        <v>196</v>
      </c>
      <c r="E69" t="s">
        <v>120</v>
      </c>
      <c r="F69" t="s">
        <v>112</v>
      </c>
      <c r="G69" s="1">
        <v>7.8564814814814816E-4</v>
      </c>
      <c r="I69" s="1">
        <v>7.8564814814814816E-4</v>
      </c>
      <c r="J69">
        <v>141.82</v>
      </c>
      <c r="N69">
        <f t="shared" si="4"/>
        <v>68468</v>
      </c>
      <c r="O69">
        <f>IF(AND(A69&gt;0,A69&lt;999),IFERROR(VLOOKUP(result0191[[#This Row],[Card]],U14OKMen[],1,FALSE),0),0)</f>
        <v>0</v>
      </c>
      <c r="P69">
        <f>IF(AND(A69&gt;0,A69&lt;999),IF(result0191[[#This Row],[In List]]&lt;&gt;0,P68+1,P68),0)</f>
        <v>20</v>
      </c>
      <c r="Q69">
        <f t="shared" si="5"/>
        <v>68</v>
      </c>
    </row>
    <row r="70" spans="1:17" x14ac:dyDescent="0.25">
      <c r="A70">
        <v>69</v>
      </c>
      <c r="B70">
        <v>80224</v>
      </c>
      <c r="C70">
        <v>92</v>
      </c>
      <c r="D70" t="s">
        <v>191</v>
      </c>
      <c r="E70" t="s">
        <v>126</v>
      </c>
      <c r="F70" t="s">
        <v>112</v>
      </c>
      <c r="G70" s="1">
        <v>7.8587962962962954E-4</v>
      </c>
      <c r="I70" s="1">
        <v>7.8587962962962954E-4</v>
      </c>
      <c r="J70">
        <v>142.13</v>
      </c>
      <c r="N70">
        <f t="shared" si="4"/>
        <v>80224</v>
      </c>
      <c r="O70">
        <f>IF(AND(A70&gt;0,A70&lt;999),IFERROR(VLOOKUP(result0191[[#This Row],[Card]],U14OKMen[],1,FALSE),0),0)</f>
        <v>0</v>
      </c>
      <c r="P70">
        <f>IF(AND(A70&gt;0,A70&lt;999),IF(result0191[[#This Row],[In List]]&lt;&gt;0,P69+1,P69),0)</f>
        <v>20</v>
      </c>
      <c r="Q70">
        <f t="shared" si="5"/>
        <v>69</v>
      </c>
    </row>
    <row r="71" spans="1:17" x14ac:dyDescent="0.25">
      <c r="A71">
        <v>70</v>
      </c>
      <c r="B71">
        <v>80203</v>
      </c>
      <c r="C71">
        <v>55</v>
      </c>
      <c r="D71" t="s">
        <v>200</v>
      </c>
      <c r="E71" t="s">
        <v>120</v>
      </c>
      <c r="F71" t="s">
        <v>112</v>
      </c>
      <c r="G71" s="1">
        <v>7.8599537037037039E-4</v>
      </c>
      <c r="I71" s="1">
        <v>7.8599537037037039E-4</v>
      </c>
      <c r="J71">
        <v>142.28</v>
      </c>
      <c r="N71">
        <f t="shared" si="4"/>
        <v>80203</v>
      </c>
      <c r="O71">
        <f>IF(AND(A71&gt;0,A71&lt;999),IFERROR(VLOOKUP(result0191[[#This Row],[Card]],U14OKMen[],1,FALSE),0),0)</f>
        <v>0</v>
      </c>
      <c r="P71">
        <f>IF(AND(A71&gt;0,A71&lt;999),IF(result0191[[#This Row],[In List]]&lt;&gt;0,P70+1,P70),0)</f>
        <v>20</v>
      </c>
      <c r="Q71">
        <f t="shared" si="5"/>
        <v>70</v>
      </c>
    </row>
    <row r="72" spans="1:17" x14ac:dyDescent="0.25">
      <c r="A72">
        <v>71</v>
      </c>
      <c r="B72">
        <v>77749</v>
      </c>
      <c r="C72">
        <v>82</v>
      </c>
      <c r="D72" t="s">
        <v>203</v>
      </c>
      <c r="E72" t="s">
        <v>144</v>
      </c>
      <c r="F72" t="s">
        <v>112</v>
      </c>
      <c r="G72" s="1">
        <v>7.8807870370370371E-4</v>
      </c>
      <c r="I72" s="1">
        <v>7.8807870370370371E-4</v>
      </c>
      <c r="J72">
        <v>145.01</v>
      </c>
      <c r="N72">
        <f t="shared" si="4"/>
        <v>77749</v>
      </c>
      <c r="O72">
        <f>IF(AND(A72&gt;0,A72&lt;999),IFERROR(VLOOKUP(result0191[[#This Row],[Card]],U14OKMen[],1,FALSE),0),0)</f>
        <v>0</v>
      </c>
      <c r="P72">
        <f>IF(AND(A72&gt;0,A72&lt;999),IF(result0191[[#This Row],[In List]]&lt;&gt;0,P71+1,P71),0)</f>
        <v>20</v>
      </c>
      <c r="Q72">
        <f t="shared" si="5"/>
        <v>71</v>
      </c>
    </row>
    <row r="73" spans="1:17" x14ac:dyDescent="0.25">
      <c r="A73">
        <v>72</v>
      </c>
      <c r="B73">
        <v>80213</v>
      </c>
      <c r="C73">
        <v>77</v>
      </c>
      <c r="D73" t="s">
        <v>199</v>
      </c>
      <c r="E73" t="s">
        <v>126</v>
      </c>
      <c r="F73" t="s">
        <v>112</v>
      </c>
      <c r="G73" s="1">
        <v>7.9155092592592591E-4</v>
      </c>
      <c r="I73" s="1">
        <v>7.9155092592592591E-4</v>
      </c>
      <c r="J73">
        <v>149.57</v>
      </c>
      <c r="N73">
        <f t="shared" si="4"/>
        <v>80213</v>
      </c>
      <c r="O73">
        <f>IF(AND(A73&gt;0,A73&lt;999),IFERROR(VLOOKUP(result0191[[#This Row],[Card]],U14OKMen[],1,FALSE),0),0)</f>
        <v>0</v>
      </c>
      <c r="P73">
        <f>IF(AND(A73&gt;0,A73&lt;999),IF(result0191[[#This Row],[In List]]&lt;&gt;0,P72+1,P72),0)</f>
        <v>20</v>
      </c>
      <c r="Q73">
        <f t="shared" si="5"/>
        <v>72</v>
      </c>
    </row>
    <row r="74" spans="1:17" x14ac:dyDescent="0.25">
      <c r="A74">
        <v>73</v>
      </c>
      <c r="B74">
        <v>68332</v>
      </c>
      <c r="C74">
        <v>43</v>
      </c>
      <c r="D74" t="s">
        <v>160</v>
      </c>
      <c r="E74" t="s">
        <v>114</v>
      </c>
      <c r="F74" t="s">
        <v>112</v>
      </c>
      <c r="G74" s="1">
        <v>7.9293981481481479E-4</v>
      </c>
      <c r="I74" s="1">
        <v>7.9293981481481479E-4</v>
      </c>
      <c r="J74">
        <v>151.4</v>
      </c>
      <c r="N74">
        <f t="shared" si="4"/>
        <v>68332</v>
      </c>
      <c r="O74">
        <f>IF(AND(A74&gt;0,A74&lt;999),IFERROR(VLOOKUP(result0191[[#This Row],[Card]],U14OKMen[],1,FALSE),0),0)</f>
        <v>68332</v>
      </c>
      <c r="P74">
        <f>IF(AND(A74&gt;0,A74&lt;999),IF(result0191[[#This Row],[In List]]&lt;&gt;0,P73+1,P73),0)</f>
        <v>21</v>
      </c>
      <c r="Q74">
        <f t="shared" si="5"/>
        <v>73</v>
      </c>
    </row>
    <row r="75" spans="1:17" x14ac:dyDescent="0.25">
      <c r="A75">
        <v>74</v>
      </c>
      <c r="B75">
        <v>77744</v>
      </c>
      <c r="C75">
        <v>76</v>
      </c>
      <c r="D75" t="s">
        <v>193</v>
      </c>
      <c r="E75" t="s">
        <v>114</v>
      </c>
      <c r="F75" t="s">
        <v>112</v>
      </c>
      <c r="G75" s="1">
        <v>7.9421296296296282E-4</v>
      </c>
      <c r="I75" s="1">
        <v>7.9421296296296282E-4</v>
      </c>
      <c r="J75">
        <v>153.07</v>
      </c>
      <c r="N75">
        <f t="shared" si="4"/>
        <v>77744</v>
      </c>
      <c r="O75">
        <f>IF(AND(A75&gt;0,A75&lt;999),IFERROR(VLOOKUP(result0191[[#This Row],[Card]],U14OKMen[],1,FALSE),0),0)</f>
        <v>77744</v>
      </c>
      <c r="P75">
        <f>IF(AND(A75&gt;0,A75&lt;999),IF(result0191[[#This Row],[In List]]&lt;&gt;0,P74+1,P74),0)</f>
        <v>22</v>
      </c>
      <c r="Q75">
        <f t="shared" si="5"/>
        <v>74</v>
      </c>
    </row>
    <row r="76" spans="1:17" x14ac:dyDescent="0.25">
      <c r="A76">
        <v>75</v>
      </c>
      <c r="B76">
        <v>67748</v>
      </c>
      <c r="C76">
        <v>90</v>
      </c>
      <c r="D76" t="s">
        <v>192</v>
      </c>
      <c r="E76" t="s">
        <v>129</v>
      </c>
      <c r="F76" t="s">
        <v>112</v>
      </c>
      <c r="G76" s="1">
        <v>7.9479166666666674E-4</v>
      </c>
      <c r="I76" s="1">
        <v>7.9479166666666674E-4</v>
      </c>
      <c r="J76">
        <v>153.83000000000001</v>
      </c>
      <c r="N76">
        <f t="shared" si="4"/>
        <v>67748</v>
      </c>
      <c r="O76">
        <f>IF(AND(A76&gt;0,A76&lt;999),IFERROR(VLOOKUP(result0191[[#This Row],[Card]],U14OKMen[],1,FALSE),0),0)</f>
        <v>67748</v>
      </c>
      <c r="P76">
        <f>IF(AND(A76&gt;0,A76&lt;999),IF(result0191[[#This Row],[In List]]&lt;&gt;0,P75+1,P75),0)</f>
        <v>23</v>
      </c>
      <c r="Q76">
        <f t="shared" si="5"/>
        <v>75</v>
      </c>
    </row>
    <row r="77" spans="1:17" x14ac:dyDescent="0.25">
      <c r="A77">
        <v>76</v>
      </c>
      <c r="B77">
        <v>80256</v>
      </c>
      <c r="C77">
        <v>64</v>
      </c>
      <c r="D77" t="s">
        <v>178</v>
      </c>
      <c r="E77" t="s">
        <v>124</v>
      </c>
      <c r="F77" t="s">
        <v>112</v>
      </c>
      <c r="G77" s="1">
        <v>7.9571759259259255E-4</v>
      </c>
      <c r="I77" s="1">
        <v>7.9571759259259255E-4</v>
      </c>
      <c r="J77">
        <v>155.05000000000001</v>
      </c>
      <c r="N77">
        <f t="shared" si="4"/>
        <v>80256</v>
      </c>
      <c r="O77">
        <f>IF(AND(A77&gt;0,A77&lt;999),IFERROR(VLOOKUP(result0191[[#This Row],[Card]],U14OKMen[],1,FALSE),0),0)</f>
        <v>0</v>
      </c>
      <c r="P77">
        <f>IF(AND(A77&gt;0,A77&lt;999),IF(result0191[[#This Row],[In List]]&lt;&gt;0,P76+1,P76),0)</f>
        <v>23</v>
      </c>
      <c r="Q77">
        <f t="shared" si="5"/>
        <v>76</v>
      </c>
    </row>
    <row r="78" spans="1:17" x14ac:dyDescent="0.25">
      <c r="A78">
        <v>77</v>
      </c>
      <c r="B78">
        <v>69134</v>
      </c>
      <c r="C78">
        <v>30</v>
      </c>
      <c r="D78" t="s">
        <v>202</v>
      </c>
      <c r="E78" t="s">
        <v>120</v>
      </c>
      <c r="F78" t="s">
        <v>112</v>
      </c>
      <c r="G78" s="1">
        <v>7.9849537037037031E-4</v>
      </c>
      <c r="I78" s="1">
        <v>7.9849537037037031E-4</v>
      </c>
      <c r="J78">
        <v>158.69999999999999</v>
      </c>
      <c r="N78">
        <f t="shared" si="4"/>
        <v>69134</v>
      </c>
      <c r="O78">
        <f>IF(AND(A78&gt;0,A78&lt;999),IFERROR(VLOOKUP(result0191[[#This Row],[Card]],U14OKMen[],1,FALSE),0),0)</f>
        <v>0</v>
      </c>
      <c r="P78">
        <f>IF(AND(A78&gt;0,A78&lt;999),IF(result0191[[#This Row],[In List]]&lt;&gt;0,P77+1,P77),0)</f>
        <v>23</v>
      </c>
      <c r="Q78">
        <f t="shared" si="5"/>
        <v>77</v>
      </c>
    </row>
    <row r="79" spans="1:17" x14ac:dyDescent="0.25">
      <c r="A79">
        <v>78</v>
      </c>
      <c r="B79">
        <v>68227</v>
      </c>
      <c r="C79">
        <v>62</v>
      </c>
      <c r="D79" t="s">
        <v>207</v>
      </c>
      <c r="E79" t="s">
        <v>208</v>
      </c>
      <c r="F79" t="s">
        <v>112</v>
      </c>
      <c r="G79" s="1">
        <v>8.0057870370370363E-4</v>
      </c>
      <c r="I79" s="1">
        <v>8.0057870370370363E-4</v>
      </c>
      <c r="J79">
        <v>161.43</v>
      </c>
      <c r="N79">
        <f t="shared" si="4"/>
        <v>68227</v>
      </c>
      <c r="O79">
        <f>IF(AND(A79&gt;0,A79&lt;999),IFERROR(VLOOKUP(result0191[[#This Row],[Card]],U14OKMen[],1,FALSE),0),0)</f>
        <v>0</v>
      </c>
      <c r="P79">
        <f>IF(AND(A79&gt;0,A79&lt;999),IF(result0191[[#This Row],[In List]]&lt;&gt;0,P78+1,P78),0)</f>
        <v>23</v>
      </c>
      <c r="Q79">
        <f t="shared" si="5"/>
        <v>78</v>
      </c>
    </row>
    <row r="80" spans="1:17" x14ac:dyDescent="0.25">
      <c r="A80">
        <v>79</v>
      </c>
      <c r="B80">
        <v>68561</v>
      </c>
      <c r="C80">
        <v>71</v>
      </c>
      <c r="D80" t="s">
        <v>198</v>
      </c>
      <c r="E80" t="s">
        <v>139</v>
      </c>
      <c r="F80" t="s">
        <v>112</v>
      </c>
      <c r="G80" s="1">
        <v>8.0254629629629632E-4</v>
      </c>
      <c r="I80" s="1">
        <v>8.0254629629629632E-4</v>
      </c>
      <c r="J80">
        <v>164.02</v>
      </c>
      <c r="N80">
        <f t="shared" si="4"/>
        <v>68561</v>
      </c>
      <c r="O80">
        <f>IF(AND(A80&gt;0,A80&lt;999),IFERROR(VLOOKUP(result0191[[#This Row],[Card]],U14OKMen[],1,FALSE),0),0)</f>
        <v>0</v>
      </c>
      <c r="P80">
        <f>IF(AND(A80&gt;0,A80&lt;999),IF(result0191[[#This Row],[In List]]&lt;&gt;0,P79+1,P79),0)</f>
        <v>23</v>
      </c>
      <c r="Q80">
        <f t="shared" si="5"/>
        <v>79</v>
      </c>
    </row>
    <row r="81" spans="1:17" x14ac:dyDescent="0.25">
      <c r="A81">
        <v>80</v>
      </c>
      <c r="B81">
        <v>80190</v>
      </c>
      <c r="C81">
        <v>75</v>
      </c>
      <c r="D81" t="s">
        <v>204</v>
      </c>
      <c r="E81" t="s">
        <v>126</v>
      </c>
      <c r="F81" t="s">
        <v>112</v>
      </c>
      <c r="G81" s="1">
        <v>8.0578703703703715E-4</v>
      </c>
      <c r="I81" s="1">
        <v>8.0578703703703715E-4</v>
      </c>
      <c r="J81">
        <v>168.27</v>
      </c>
      <c r="N81">
        <f t="shared" si="4"/>
        <v>80190</v>
      </c>
      <c r="O81">
        <f>IF(AND(A81&gt;0,A81&lt;999),IFERROR(VLOOKUP(result0191[[#This Row],[Card]],U14OKMen[],1,FALSE),0),0)</f>
        <v>0</v>
      </c>
      <c r="P81">
        <f>IF(AND(A81&gt;0,A81&lt;999),IF(result0191[[#This Row],[In List]]&lt;&gt;0,P80+1,P80),0)</f>
        <v>23</v>
      </c>
      <c r="Q81">
        <f t="shared" si="5"/>
        <v>80</v>
      </c>
    </row>
    <row r="82" spans="1:17" x14ac:dyDescent="0.25">
      <c r="A82">
        <v>81</v>
      </c>
      <c r="B82">
        <v>80197</v>
      </c>
      <c r="C82">
        <v>80</v>
      </c>
      <c r="D82" t="s">
        <v>205</v>
      </c>
      <c r="E82" t="s">
        <v>126</v>
      </c>
      <c r="F82" t="s">
        <v>112</v>
      </c>
      <c r="G82" s="1">
        <v>8.0983796296296305E-4</v>
      </c>
      <c r="I82" s="1">
        <v>8.0983796296296305E-4</v>
      </c>
      <c r="J82">
        <v>173.59</v>
      </c>
      <c r="N82">
        <f t="shared" si="4"/>
        <v>80197</v>
      </c>
      <c r="O82">
        <f>IF(AND(A82&gt;0,A82&lt;999),IFERROR(VLOOKUP(result0191[[#This Row],[Card]],U14OKMen[],1,FALSE),0),0)</f>
        <v>0</v>
      </c>
      <c r="P82">
        <f>IF(AND(A82&gt;0,A82&lt;999),IF(result0191[[#This Row],[In List]]&lt;&gt;0,P81+1,P81),0)</f>
        <v>23</v>
      </c>
      <c r="Q82">
        <f t="shared" si="5"/>
        <v>81</v>
      </c>
    </row>
    <row r="83" spans="1:17" x14ac:dyDescent="0.25">
      <c r="A83">
        <v>82</v>
      </c>
      <c r="B83">
        <v>82446</v>
      </c>
      <c r="C83">
        <v>79</v>
      </c>
      <c r="D83" t="s">
        <v>216</v>
      </c>
      <c r="E83" t="s">
        <v>212</v>
      </c>
      <c r="F83" t="s">
        <v>112</v>
      </c>
      <c r="G83" s="1">
        <v>8.1064814814814812E-4</v>
      </c>
      <c r="I83" s="1">
        <v>8.1064814814814812E-4</v>
      </c>
      <c r="J83">
        <v>174.66</v>
      </c>
      <c r="N83">
        <f t="shared" si="4"/>
        <v>82446</v>
      </c>
      <c r="O83">
        <f>IF(AND(A83&gt;0,A83&lt;999),IFERROR(VLOOKUP(result0191[[#This Row],[Card]],U14OKMen[],1,FALSE),0),0)</f>
        <v>0</v>
      </c>
      <c r="P83">
        <f>IF(AND(A83&gt;0,A83&lt;999),IF(result0191[[#This Row],[In List]]&lt;&gt;0,P82+1,P82),0)</f>
        <v>23</v>
      </c>
      <c r="Q83">
        <f t="shared" si="5"/>
        <v>82</v>
      </c>
    </row>
    <row r="84" spans="1:17" x14ac:dyDescent="0.25">
      <c r="A84">
        <v>83</v>
      </c>
      <c r="B84">
        <v>68470</v>
      </c>
      <c r="C84">
        <v>99</v>
      </c>
      <c r="D84" t="s">
        <v>211</v>
      </c>
      <c r="E84" t="s">
        <v>212</v>
      </c>
      <c r="F84" t="s">
        <v>112</v>
      </c>
      <c r="G84" s="1">
        <v>8.1076388888888897E-4</v>
      </c>
      <c r="I84" s="1">
        <v>8.1076388888888897E-4</v>
      </c>
      <c r="J84">
        <v>174.81</v>
      </c>
      <c r="N84">
        <f t="shared" si="4"/>
        <v>68470</v>
      </c>
      <c r="O84">
        <f>IF(AND(A84&gt;0,A84&lt;999),IFERROR(VLOOKUP(result0191[[#This Row],[Card]],U14OKMen[],1,FALSE),0),0)</f>
        <v>0</v>
      </c>
      <c r="P84">
        <f>IF(AND(A84&gt;0,A84&lt;999),IF(result0191[[#This Row],[In List]]&lt;&gt;0,P83+1,P83),0)</f>
        <v>23</v>
      </c>
      <c r="Q84">
        <f t="shared" si="5"/>
        <v>83</v>
      </c>
    </row>
    <row r="85" spans="1:17" x14ac:dyDescent="0.25">
      <c r="A85">
        <v>84</v>
      </c>
      <c r="B85">
        <v>69008</v>
      </c>
      <c r="C85">
        <v>23</v>
      </c>
      <c r="D85" t="s">
        <v>214</v>
      </c>
      <c r="E85" t="s">
        <v>215</v>
      </c>
      <c r="F85" t="s">
        <v>112</v>
      </c>
      <c r="G85" s="1">
        <v>8.1168981481481489E-4</v>
      </c>
      <c r="I85" s="1">
        <v>8.1168981481481489E-4</v>
      </c>
      <c r="J85">
        <v>176.02</v>
      </c>
      <c r="N85">
        <f t="shared" si="4"/>
        <v>69008</v>
      </c>
      <c r="O85">
        <f>IF(AND(A85&gt;0,A85&lt;999),IFERROR(VLOOKUP(result0191[[#This Row],[Card]],U14OKMen[],1,FALSE),0),0)</f>
        <v>0</v>
      </c>
      <c r="P85">
        <f>IF(AND(A85&gt;0,A85&lt;999),IF(result0191[[#This Row],[In List]]&lt;&gt;0,P84+1,P84),0)</f>
        <v>23</v>
      </c>
      <c r="Q85">
        <f t="shared" si="5"/>
        <v>84</v>
      </c>
    </row>
    <row r="86" spans="1:17" x14ac:dyDescent="0.25">
      <c r="A86">
        <v>85</v>
      </c>
      <c r="B86">
        <v>74259</v>
      </c>
      <c r="C86">
        <v>72</v>
      </c>
      <c r="D86" t="s">
        <v>225</v>
      </c>
      <c r="E86" t="s">
        <v>139</v>
      </c>
      <c r="F86" t="s">
        <v>112</v>
      </c>
      <c r="G86" s="1">
        <v>8.1284722222222229E-4</v>
      </c>
      <c r="I86" s="1">
        <v>8.1284722222222229E-4</v>
      </c>
      <c r="J86">
        <v>177.54</v>
      </c>
      <c r="N86">
        <f t="shared" si="4"/>
        <v>74259</v>
      </c>
      <c r="O86">
        <f>IF(AND(A86&gt;0,A86&lt;999),IFERROR(VLOOKUP(result0191[[#This Row],[Card]],U14OKMen[],1,FALSE),0),0)</f>
        <v>0</v>
      </c>
      <c r="P86">
        <f>IF(AND(A86&gt;0,A86&lt;999),IF(result0191[[#This Row],[In List]]&lt;&gt;0,P85+1,P85),0)</f>
        <v>23</v>
      </c>
      <c r="Q86">
        <f t="shared" si="5"/>
        <v>85</v>
      </c>
    </row>
    <row r="87" spans="1:17" x14ac:dyDescent="0.25">
      <c r="A87">
        <v>86</v>
      </c>
      <c r="B87">
        <v>69067</v>
      </c>
      <c r="C87">
        <v>65</v>
      </c>
      <c r="D87" t="s">
        <v>213</v>
      </c>
      <c r="E87" t="s">
        <v>208</v>
      </c>
      <c r="F87" t="s">
        <v>112</v>
      </c>
      <c r="G87" s="1">
        <v>8.1689814814814819E-4</v>
      </c>
      <c r="I87" s="1">
        <v>8.1689814814814819E-4</v>
      </c>
      <c r="J87">
        <v>182.86</v>
      </c>
      <c r="N87">
        <f t="shared" si="4"/>
        <v>69067</v>
      </c>
      <c r="O87">
        <f>IF(AND(A87&gt;0,A87&lt;999),IFERROR(VLOOKUP(result0191[[#This Row],[Card]],U14OKMen[],1,FALSE),0),0)</f>
        <v>0</v>
      </c>
      <c r="P87">
        <f>IF(AND(A87&gt;0,A87&lt;999),IF(result0191[[#This Row],[In List]]&lt;&gt;0,P86+1,P86),0)</f>
        <v>23</v>
      </c>
      <c r="Q87">
        <f t="shared" si="5"/>
        <v>86</v>
      </c>
    </row>
    <row r="88" spans="1:17" x14ac:dyDescent="0.25">
      <c r="A88">
        <v>87</v>
      </c>
      <c r="B88">
        <v>80210</v>
      </c>
      <c r="C88">
        <v>93</v>
      </c>
      <c r="D88" t="s">
        <v>210</v>
      </c>
      <c r="E88" t="s">
        <v>144</v>
      </c>
      <c r="F88" t="s">
        <v>112</v>
      </c>
      <c r="G88" s="1">
        <v>8.1932870370370363E-4</v>
      </c>
      <c r="I88" s="1">
        <v>8.1932870370370363E-4</v>
      </c>
      <c r="J88">
        <v>186.06</v>
      </c>
      <c r="N88">
        <f t="shared" si="4"/>
        <v>80210</v>
      </c>
      <c r="O88">
        <f>IF(AND(A88&gt;0,A88&lt;999),IFERROR(VLOOKUP(result0191[[#This Row],[Card]],U14OKMen[],1,FALSE),0),0)</f>
        <v>0</v>
      </c>
      <c r="P88">
        <f>IF(AND(A88&gt;0,A88&lt;999),IF(result0191[[#This Row],[In List]]&lt;&gt;0,P87+1,P87),0)</f>
        <v>23</v>
      </c>
      <c r="Q88">
        <f t="shared" si="5"/>
        <v>87</v>
      </c>
    </row>
    <row r="89" spans="1:17" x14ac:dyDescent="0.25">
      <c r="A89">
        <v>88</v>
      </c>
      <c r="B89">
        <v>74293</v>
      </c>
      <c r="C89">
        <v>33</v>
      </c>
      <c r="D89" t="s">
        <v>183</v>
      </c>
      <c r="E89" t="s">
        <v>126</v>
      </c>
      <c r="F89" t="s">
        <v>112</v>
      </c>
      <c r="G89" s="1">
        <v>8.6504629629629637E-4</v>
      </c>
      <c r="I89" s="1">
        <v>8.6504629629629637E-4</v>
      </c>
      <c r="J89">
        <v>246.1</v>
      </c>
      <c r="N89">
        <f t="shared" si="4"/>
        <v>74293</v>
      </c>
      <c r="O89">
        <f>IF(AND(A89&gt;0,A89&lt;999),IFERROR(VLOOKUP(result0191[[#This Row],[Card]],U14OKMen[],1,FALSE),0),0)</f>
        <v>0</v>
      </c>
      <c r="P89">
        <f>IF(AND(A89&gt;0,A89&lt;999),IF(result0191[[#This Row],[In List]]&lt;&gt;0,P88+1,P88),0)</f>
        <v>23</v>
      </c>
      <c r="Q89">
        <f t="shared" si="5"/>
        <v>88</v>
      </c>
    </row>
    <row r="90" spans="1:17" x14ac:dyDescent="0.25">
      <c r="A90">
        <v>89</v>
      </c>
      <c r="B90">
        <v>81648</v>
      </c>
      <c r="C90">
        <v>40</v>
      </c>
      <c r="D90" t="s">
        <v>218</v>
      </c>
      <c r="E90" t="s">
        <v>215</v>
      </c>
      <c r="F90" t="s">
        <v>112</v>
      </c>
      <c r="G90" s="1">
        <v>8.7407407407407399E-4</v>
      </c>
      <c r="I90" s="1">
        <v>8.7407407407407399E-4</v>
      </c>
      <c r="J90">
        <v>257.95999999999998</v>
      </c>
      <c r="N90">
        <f t="shared" si="4"/>
        <v>81648</v>
      </c>
      <c r="O90">
        <f>IF(AND(A90&gt;0,A90&lt;999),IFERROR(VLOOKUP(result0191[[#This Row],[Card]],U14OKMen[],1,FALSE),0),0)</f>
        <v>0</v>
      </c>
      <c r="P90">
        <f>IF(AND(A90&gt;0,A90&lt;999),IF(result0191[[#This Row],[In List]]&lt;&gt;0,P89+1,P89),0)</f>
        <v>23</v>
      </c>
      <c r="Q90">
        <f t="shared" si="5"/>
        <v>89</v>
      </c>
    </row>
    <row r="91" spans="1:17" x14ac:dyDescent="0.25">
      <c r="A91">
        <v>90</v>
      </c>
      <c r="B91">
        <v>74255</v>
      </c>
      <c r="C91">
        <v>95</v>
      </c>
      <c r="D91" t="s">
        <v>217</v>
      </c>
      <c r="E91" t="s">
        <v>126</v>
      </c>
      <c r="F91" t="s">
        <v>112</v>
      </c>
      <c r="G91" s="1">
        <v>9.1134259259259261E-4</v>
      </c>
      <c r="I91" s="1">
        <v>9.1134259259259261E-4</v>
      </c>
      <c r="J91">
        <v>306.89999999999998</v>
      </c>
      <c r="N91">
        <f t="shared" si="4"/>
        <v>74255</v>
      </c>
      <c r="O91">
        <f>IF(AND(A91&gt;0,A91&lt;999),IFERROR(VLOOKUP(result0191[[#This Row],[Card]],U14OKMen[],1,FALSE),0),0)</f>
        <v>0</v>
      </c>
      <c r="P91">
        <f>IF(AND(A91&gt;0,A91&lt;999),IF(result0191[[#This Row],[In List]]&lt;&gt;0,P90+1,P90),0)</f>
        <v>23</v>
      </c>
      <c r="Q91">
        <f t="shared" si="5"/>
        <v>90</v>
      </c>
    </row>
    <row r="92" spans="1:17" x14ac:dyDescent="0.25">
      <c r="A92">
        <v>999</v>
      </c>
      <c r="B92">
        <v>80208</v>
      </c>
      <c r="C92">
        <v>18</v>
      </c>
      <c r="D92" t="s">
        <v>219</v>
      </c>
      <c r="E92" t="s">
        <v>122</v>
      </c>
      <c r="F92" t="s">
        <v>112</v>
      </c>
      <c r="G92" t="s">
        <v>220</v>
      </c>
      <c r="J92">
        <v>0</v>
      </c>
      <c r="N92">
        <f t="shared" si="4"/>
        <v>80208</v>
      </c>
      <c r="O92">
        <f>IF(AND(A92&gt;0,A92&lt;999),IFERROR(VLOOKUP(result0191[[#This Row],[Card]],U14OKMen[],1,FALSE),0),0)</f>
        <v>0</v>
      </c>
      <c r="P92">
        <f>IF(AND(A92&gt;0,A92&lt;999),IF(result0191[[#This Row],[In List]]&lt;&gt;0,P91+1,P91),0)</f>
        <v>0</v>
      </c>
      <c r="Q92">
        <f t="shared" si="5"/>
        <v>999</v>
      </c>
    </row>
    <row r="93" spans="1:17" x14ac:dyDescent="0.25">
      <c r="A93">
        <v>999</v>
      </c>
      <c r="B93">
        <v>68581</v>
      </c>
      <c r="C93">
        <v>7</v>
      </c>
      <c r="D93" t="s">
        <v>119</v>
      </c>
      <c r="E93" t="s">
        <v>120</v>
      </c>
      <c r="F93" t="s">
        <v>112</v>
      </c>
      <c r="G93" t="s">
        <v>223</v>
      </c>
      <c r="J93">
        <v>0</v>
      </c>
      <c r="N93">
        <f t="shared" si="4"/>
        <v>68581</v>
      </c>
      <c r="O93">
        <f>IF(AND(A93&gt;0,A93&lt;999),IFERROR(VLOOKUP(result0191[[#This Row],[Card]],U14OKMen[],1,FALSE),0),0)</f>
        <v>0</v>
      </c>
      <c r="P93">
        <f>IF(AND(A93&gt;0,A93&lt;999),IF(result0191[[#This Row],[In List]]&lt;&gt;0,P92+1,P92),0)</f>
        <v>0</v>
      </c>
      <c r="Q93">
        <f t="shared" si="5"/>
        <v>999</v>
      </c>
    </row>
    <row r="94" spans="1:17" x14ac:dyDescent="0.25">
      <c r="A94">
        <v>999</v>
      </c>
      <c r="B94">
        <v>68959</v>
      </c>
      <c r="C94">
        <v>25</v>
      </c>
      <c r="D94" t="s">
        <v>154</v>
      </c>
      <c r="E94" t="s">
        <v>126</v>
      </c>
      <c r="F94" t="s">
        <v>112</v>
      </c>
      <c r="G94" t="s">
        <v>223</v>
      </c>
      <c r="J94">
        <v>0</v>
      </c>
      <c r="N94">
        <f t="shared" si="4"/>
        <v>68959</v>
      </c>
      <c r="O94">
        <f>IF(AND(A94&gt;0,A94&lt;999),IFERROR(VLOOKUP(result0191[[#This Row],[Card]],U14OKMen[],1,FALSE),0),0)</f>
        <v>0</v>
      </c>
      <c r="P94">
        <f>IF(AND(A94&gt;0,A94&lt;999),IF(result0191[[#This Row],[In List]]&lt;&gt;0,P93+1,P93),0)</f>
        <v>0</v>
      </c>
      <c r="Q94">
        <f t="shared" si="5"/>
        <v>999</v>
      </c>
    </row>
    <row r="95" spans="1:17" x14ac:dyDescent="0.25">
      <c r="A95">
        <v>999</v>
      </c>
      <c r="B95">
        <v>67847</v>
      </c>
      <c r="C95">
        <v>53</v>
      </c>
      <c r="D95" t="s">
        <v>166</v>
      </c>
      <c r="E95" t="s">
        <v>126</v>
      </c>
      <c r="F95" t="s">
        <v>112</v>
      </c>
      <c r="G95" t="s">
        <v>223</v>
      </c>
      <c r="J95">
        <v>0</v>
      </c>
      <c r="N95">
        <f t="shared" si="4"/>
        <v>67847</v>
      </c>
      <c r="O95">
        <f>IF(AND(A95&gt;0,A95&lt;999),IFERROR(VLOOKUP(result0191[[#This Row],[Card]],U14OKMen[],1,FALSE),0),0)</f>
        <v>0</v>
      </c>
      <c r="P95">
        <f>IF(AND(A95&gt;0,A95&lt;999),IF(result0191[[#This Row],[In List]]&lt;&gt;0,P94+1,P94),0)</f>
        <v>0</v>
      </c>
      <c r="Q95">
        <f t="shared" si="5"/>
        <v>999</v>
      </c>
    </row>
    <row r="96" spans="1:17" x14ac:dyDescent="0.25">
      <c r="A96">
        <v>999</v>
      </c>
      <c r="B96">
        <v>80178</v>
      </c>
      <c r="C96">
        <v>78</v>
      </c>
      <c r="D96" t="s">
        <v>188</v>
      </c>
      <c r="E96" t="s">
        <v>118</v>
      </c>
      <c r="F96" t="s">
        <v>112</v>
      </c>
      <c r="G96" t="s">
        <v>223</v>
      </c>
      <c r="J96">
        <v>0</v>
      </c>
      <c r="N96">
        <f t="shared" si="4"/>
        <v>80178</v>
      </c>
      <c r="O96">
        <f>IF(AND(A96&gt;0,A96&lt;999),IFERROR(VLOOKUP(result0191[[#This Row],[Card]],U14OKMen[],1,FALSE),0),0)</f>
        <v>0</v>
      </c>
      <c r="P96">
        <f>IF(AND(A96&gt;0,A96&lt;999),IF(result0191[[#This Row],[In List]]&lt;&gt;0,P95+1,P95),0)</f>
        <v>0</v>
      </c>
      <c r="Q96">
        <f t="shared" si="5"/>
        <v>999</v>
      </c>
    </row>
    <row r="97" spans="1:17" x14ac:dyDescent="0.25">
      <c r="A97">
        <v>999</v>
      </c>
      <c r="B97">
        <v>74266</v>
      </c>
      <c r="C97">
        <v>63</v>
      </c>
      <c r="D97" t="s">
        <v>158</v>
      </c>
      <c r="E97" t="s">
        <v>159</v>
      </c>
      <c r="F97" t="s">
        <v>112</v>
      </c>
      <c r="G97" t="s">
        <v>223</v>
      </c>
      <c r="J97">
        <v>0</v>
      </c>
      <c r="N97">
        <f t="shared" si="4"/>
        <v>74266</v>
      </c>
      <c r="O97">
        <f>IF(AND(A97&gt;0,A97&lt;999),IFERROR(VLOOKUP(result0191[[#This Row],[Card]],U14OKMen[],1,FALSE),0),0)</f>
        <v>0</v>
      </c>
      <c r="P97">
        <f>IF(AND(A97&gt;0,A97&lt;999),IF(result0191[[#This Row],[In List]]&lt;&gt;0,P96+1,P96),0)</f>
        <v>0</v>
      </c>
      <c r="Q97">
        <f t="shared" si="5"/>
        <v>999</v>
      </c>
    </row>
    <row r="98" spans="1:17" x14ac:dyDescent="0.25">
      <c r="A98">
        <v>999</v>
      </c>
      <c r="B98">
        <v>68399</v>
      </c>
      <c r="C98">
        <v>97</v>
      </c>
      <c r="D98" t="s">
        <v>228</v>
      </c>
      <c r="E98" t="s">
        <v>129</v>
      </c>
      <c r="F98" t="s">
        <v>112</v>
      </c>
      <c r="G98" t="s">
        <v>223</v>
      </c>
      <c r="J98">
        <v>0</v>
      </c>
      <c r="N98">
        <f t="shared" ref="N98:N129" si="6">B98</f>
        <v>68399</v>
      </c>
      <c r="O98">
        <f>IF(AND(A98&gt;0,A98&lt;999),IFERROR(VLOOKUP(result0191[[#This Row],[Card]],U14OKMen[],1,FALSE),0),0)</f>
        <v>0</v>
      </c>
      <c r="P98">
        <f>IF(AND(A98&gt;0,A98&lt;999),IF(result0191[[#This Row],[In List]]&lt;&gt;0,P97+1,P97),0)</f>
        <v>0</v>
      </c>
      <c r="Q98">
        <f t="shared" ref="Q98:Q129" si="7">A98</f>
        <v>999</v>
      </c>
    </row>
    <row r="99" spans="1:17" x14ac:dyDescent="0.25">
      <c r="A99">
        <v>999</v>
      </c>
      <c r="B99">
        <v>80254</v>
      </c>
      <c r="C99">
        <v>73</v>
      </c>
      <c r="D99" t="s">
        <v>179</v>
      </c>
      <c r="E99" t="s">
        <v>124</v>
      </c>
      <c r="F99" t="s">
        <v>112</v>
      </c>
      <c r="G99" t="s">
        <v>223</v>
      </c>
      <c r="J99">
        <v>0</v>
      </c>
      <c r="N99">
        <f t="shared" si="6"/>
        <v>80254</v>
      </c>
      <c r="O99">
        <f>IF(AND(A99&gt;0,A99&lt;999),IFERROR(VLOOKUP(result0191[[#This Row],[Card]],U14OKMen[],1,FALSE),0),0)</f>
        <v>0</v>
      </c>
      <c r="P99">
        <f>IF(AND(A99&gt;0,A99&lt;999),IF(result0191[[#This Row],[In List]]&lt;&gt;0,P98+1,P98),0)</f>
        <v>0</v>
      </c>
      <c r="Q99">
        <f t="shared" si="7"/>
        <v>999</v>
      </c>
    </row>
    <row r="100" spans="1:17" x14ac:dyDescent="0.25">
      <c r="N100">
        <f t="shared" si="6"/>
        <v>0</v>
      </c>
      <c r="O100">
        <f>IF(AND(A100&gt;0,A100&lt;999),IFERROR(VLOOKUP(result0191[[#This Row],[Card]],U14OKMen[],1,FALSE),0),0)</f>
        <v>0</v>
      </c>
      <c r="P100">
        <f>IF(AND(A100&gt;0,A100&lt;999),IF(result0191[[#This Row],[In List]]&lt;&gt;0,P99+1,P99),0)</f>
        <v>0</v>
      </c>
      <c r="Q100">
        <f t="shared" si="7"/>
        <v>0</v>
      </c>
    </row>
    <row r="101" spans="1:17" x14ac:dyDescent="0.25">
      <c r="N101">
        <f t="shared" si="6"/>
        <v>0</v>
      </c>
      <c r="O101">
        <f>IF(AND(A101&gt;0,A101&lt;999),IFERROR(VLOOKUP(result0191[[#This Row],[Card]],U14OKMen[],1,FALSE),0),0)</f>
        <v>0</v>
      </c>
      <c r="P101">
        <f>IF(AND(A101&gt;0,A101&lt;999),IF(result0191[[#This Row],[In List]]&lt;&gt;0,P100+1,P100),0)</f>
        <v>0</v>
      </c>
      <c r="Q101">
        <f t="shared" si="7"/>
        <v>0</v>
      </c>
    </row>
    <row r="102" spans="1:17" x14ac:dyDescent="0.25">
      <c r="N102">
        <f t="shared" si="6"/>
        <v>0</v>
      </c>
      <c r="O102">
        <f>IF(AND(A102&gt;0,A102&lt;999),IFERROR(VLOOKUP(result0191[[#This Row],[Card]],U14OKMen[],1,FALSE),0),0)</f>
        <v>0</v>
      </c>
      <c r="P102">
        <f>IF(AND(A102&gt;0,A102&lt;999),IF(result0191[[#This Row],[In List]]&lt;&gt;0,P101+1,P101),0)</f>
        <v>0</v>
      </c>
      <c r="Q102">
        <f t="shared" si="7"/>
        <v>0</v>
      </c>
    </row>
    <row r="103" spans="1:17" x14ac:dyDescent="0.25">
      <c r="N103">
        <f t="shared" si="6"/>
        <v>0</v>
      </c>
      <c r="O103">
        <f>IF(AND(A103&gt;0,A103&lt;999),IFERROR(VLOOKUP(result0191[[#This Row],[Card]],U14OKMen[],1,FALSE),0),0)</f>
        <v>0</v>
      </c>
      <c r="P103">
        <f>IF(AND(A103&gt;0,A103&lt;999),IF(result0191[[#This Row],[In List]]&lt;&gt;0,P102+1,P102),0)</f>
        <v>0</v>
      </c>
      <c r="Q103">
        <f t="shared" si="7"/>
        <v>0</v>
      </c>
    </row>
    <row r="104" spans="1:17" x14ac:dyDescent="0.25">
      <c r="N104">
        <f t="shared" si="6"/>
        <v>0</v>
      </c>
      <c r="O104">
        <f>IF(AND(A104&gt;0,A104&lt;999),IFERROR(VLOOKUP(result0191[[#This Row],[Card]],U14OKMen[],1,FALSE),0),0)</f>
        <v>0</v>
      </c>
      <c r="P104">
        <f>IF(AND(A104&gt;0,A104&lt;999),IF(result0191[[#This Row],[In List]]&lt;&gt;0,P103+1,P103),0)</f>
        <v>0</v>
      </c>
      <c r="Q104">
        <f t="shared" si="7"/>
        <v>0</v>
      </c>
    </row>
    <row r="105" spans="1:17" x14ac:dyDescent="0.25">
      <c r="N105">
        <f t="shared" si="6"/>
        <v>0</v>
      </c>
      <c r="O105">
        <f>IF(AND(A105&gt;0,A105&lt;999),IFERROR(VLOOKUP(result0191[[#This Row],[Card]],U14OKMen[],1,FALSE),0),0)</f>
        <v>0</v>
      </c>
      <c r="P105">
        <f>IF(AND(A105&gt;0,A105&lt;999),IF(result0191[[#This Row],[In List]]&lt;&gt;0,P104+1,P104),0)</f>
        <v>0</v>
      </c>
      <c r="Q105">
        <f t="shared" si="7"/>
        <v>0</v>
      </c>
    </row>
    <row r="106" spans="1:17" x14ac:dyDescent="0.25">
      <c r="N106">
        <f t="shared" si="6"/>
        <v>0</v>
      </c>
      <c r="O106">
        <f>IF(AND(A106&gt;0,A106&lt;999),IFERROR(VLOOKUP(result0191[[#This Row],[Card]],U14OKMen[],1,FALSE),0),0)</f>
        <v>0</v>
      </c>
      <c r="P106">
        <f>IF(AND(A106&gt;0,A106&lt;999),IF(result0191[[#This Row],[In List]]&lt;&gt;0,P105+1,P105),0)</f>
        <v>0</v>
      </c>
      <c r="Q106">
        <f t="shared" si="7"/>
        <v>0</v>
      </c>
    </row>
    <row r="107" spans="1:17" x14ac:dyDescent="0.25">
      <c r="N107">
        <f t="shared" si="6"/>
        <v>0</v>
      </c>
      <c r="O107">
        <f>IF(AND(A107&gt;0,A107&lt;999),IFERROR(VLOOKUP(result0191[[#This Row],[Card]],U14OKMen[],1,FALSE),0),0)</f>
        <v>0</v>
      </c>
      <c r="P107">
        <f>IF(AND(A107&gt;0,A107&lt;999),IF(result0191[[#This Row],[In List]]&lt;&gt;0,P106+1,P106),0)</f>
        <v>0</v>
      </c>
      <c r="Q107">
        <f t="shared" si="7"/>
        <v>0</v>
      </c>
    </row>
    <row r="108" spans="1:17" x14ac:dyDescent="0.25">
      <c r="N108">
        <f t="shared" si="6"/>
        <v>0</v>
      </c>
      <c r="O108">
        <f>IF(AND(A108&gt;0,A108&lt;999),IFERROR(VLOOKUP(result0191[[#This Row],[Card]],U14OKMen[],1,FALSE),0),0)</f>
        <v>0</v>
      </c>
      <c r="P108">
        <f>IF(AND(A108&gt;0,A108&lt;999),IF(result0191[[#This Row],[In List]]&lt;&gt;0,P107+1,P107),0)</f>
        <v>0</v>
      </c>
      <c r="Q108">
        <f t="shared" si="7"/>
        <v>0</v>
      </c>
    </row>
    <row r="109" spans="1:17" x14ac:dyDescent="0.25">
      <c r="N109">
        <f t="shared" si="6"/>
        <v>0</v>
      </c>
      <c r="O109">
        <f>IF(AND(A109&gt;0,A109&lt;999),IFERROR(VLOOKUP(result0191[[#This Row],[Card]],U14OKMen[],1,FALSE),0),0)</f>
        <v>0</v>
      </c>
      <c r="P109">
        <f>IF(AND(A109&gt;0,A109&lt;999),IF(result0191[[#This Row],[In List]]&lt;&gt;0,P108+1,P108),0)</f>
        <v>0</v>
      </c>
      <c r="Q109">
        <f t="shared" si="7"/>
        <v>0</v>
      </c>
    </row>
    <row r="110" spans="1:17" x14ac:dyDescent="0.25">
      <c r="N110">
        <f t="shared" si="6"/>
        <v>0</v>
      </c>
      <c r="O110">
        <f>IF(AND(A110&gt;0,A110&lt;999),IFERROR(VLOOKUP(result0191[[#This Row],[Card]],U14OKMen[],1,FALSE),0),0)</f>
        <v>0</v>
      </c>
      <c r="P110">
        <f>IF(AND(A110&gt;0,A110&lt;999),IF(result0191[[#This Row],[In List]]&lt;&gt;0,P109+1,P109),0)</f>
        <v>0</v>
      </c>
      <c r="Q110">
        <f t="shared" si="7"/>
        <v>0</v>
      </c>
    </row>
    <row r="111" spans="1:17" x14ac:dyDescent="0.25">
      <c r="N111">
        <f t="shared" si="6"/>
        <v>0</v>
      </c>
      <c r="O111">
        <f>IF(AND(A111&gt;0,A111&lt;999),IFERROR(VLOOKUP(result0191[[#This Row],[Card]],U14OKMen[],1,FALSE),0),0)</f>
        <v>0</v>
      </c>
      <c r="P111">
        <f>IF(AND(A111&gt;0,A111&lt;999),IF(result0191[[#This Row],[In List]]&lt;&gt;0,P110+1,P110),0)</f>
        <v>0</v>
      </c>
      <c r="Q111">
        <f t="shared" si="7"/>
        <v>0</v>
      </c>
    </row>
    <row r="112" spans="1:17" x14ac:dyDescent="0.25">
      <c r="N112">
        <f t="shared" si="6"/>
        <v>0</v>
      </c>
      <c r="O112">
        <f>IF(AND(A112&gt;0,A112&lt;999),IFERROR(VLOOKUP(result0191[[#This Row],[Card]],U14OKMen[],1,FALSE),0),0)</f>
        <v>0</v>
      </c>
      <c r="P112">
        <f>IF(AND(A112&gt;0,A112&lt;999),IF(result0191[[#This Row],[In List]]&lt;&gt;0,P111+1,P111),0)</f>
        <v>0</v>
      </c>
      <c r="Q112">
        <f t="shared" si="7"/>
        <v>0</v>
      </c>
    </row>
    <row r="113" spans="14:17" x14ac:dyDescent="0.25">
      <c r="N113">
        <f t="shared" si="6"/>
        <v>0</v>
      </c>
      <c r="O113">
        <f>IF(AND(A113&gt;0,A113&lt;999),IFERROR(VLOOKUP(result0191[[#This Row],[Card]],U14OKMen[],1,FALSE),0),0)</f>
        <v>0</v>
      </c>
      <c r="P113">
        <f>IF(AND(A113&gt;0,A113&lt;999),IF(result0191[[#This Row],[In List]]&lt;&gt;0,P112+1,P112),0)</f>
        <v>0</v>
      </c>
      <c r="Q113">
        <f t="shared" si="7"/>
        <v>0</v>
      </c>
    </row>
    <row r="114" spans="14:17" x14ac:dyDescent="0.25">
      <c r="N114">
        <f t="shared" si="6"/>
        <v>0</v>
      </c>
      <c r="O114">
        <f>IF(AND(A114&gt;0,A114&lt;999),IFERROR(VLOOKUP(result0191[[#This Row],[Card]],U14OKMen[],1,FALSE),0),0)</f>
        <v>0</v>
      </c>
      <c r="P114">
        <f>IF(AND(A114&gt;0,A114&lt;999),IF(result0191[[#This Row],[In List]]&lt;&gt;0,P113+1,P113),0)</f>
        <v>0</v>
      </c>
      <c r="Q114">
        <f t="shared" si="7"/>
        <v>0</v>
      </c>
    </row>
    <row r="115" spans="14:17" x14ac:dyDescent="0.25">
      <c r="N115">
        <f t="shared" si="6"/>
        <v>0</v>
      </c>
      <c r="O115">
        <f>IF(AND(A115&gt;0,A115&lt;999),IFERROR(VLOOKUP(result0191[[#This Row],[Card]],U14OKMen[],1,FALSE),0),0)</f>
        <v>0</v>
      </c>
      <c r="P115">
        <f>IF(AND(A115&gt;0,A115&lt;999),IF(result0191[[#This Row],[In List]]&lt;&gt;0,P114+1,P114),0)</f>
        <v>0</v>
      </c>
      <c r="Q115">
        <f t="shared" si="7"/>
        <v>0</v>
      </c>
    </row>
    <row r="116" spans="14:17" x14ac:dyDescent="0.25">
      <c r="N116">
        <f t="shared" si="6"/>
        <v>0</v>
      </c>
      <c r="O116">
        <f>IF(AND(A116&gt;0,A116&lt;999),IFERROR(VLOOKUP(result0191[[#This Row],[Card]],U14OKMen[],1,FALSE),0),0)</f>
        <v>0</v>
      </c>
      <c r="P116">
        <f>IF(AND(A116&gt;0,A116&lt;999),IF(result0191[[#This Row],[In List]]&lt;&gt;0,P115+1,P115),0)</f>
        <v>0</v>
      </c>
      <c r="Q116">
        <f t="shared" si="7"/>
        <v>0</v>
      </c>
    </row>
    <row r="117" spans="14:17" x14ac:dyDescent="0.25">
      <c r="N117">
        <f t="shared" si="6"/>
        <v>0</v>
      </c>
      <c r="O117">
        <f>IF(AND(A117&gt;0,A117&lt;999),IFERROR(VLOOKUP(result0191[[#This Row],[Card]],U14OKMen[],1,FALSE),0),0)</f>
        <v>0</v>
      </c>
      <c r="P117">
        <f>IF(AND(A117&gt;0,A117&lt;999),IF(result0191[[#This Row],[In List]]&lt;&gt;0,P116+1,P116),0)</f>
        <v>0</v>
      </c>
      <c r="Q117">
        <f t="shared" si="7"/>
        <v>0</v>
      </c>
    </row>
    <row r="118" spans="14:17" x14ac:dyDescent="0.25">
      <c r="N118">
        <f t="shared" si="6"/>
        <v>0</v>
      </c>
      <c r="O118">
        <f>IF(AND(A118&gt;0,A118&lt;999),IFERROR(VLOOKUP(result0191[[#This Row],[Card]],U14OKMen[],1,FALSE),0),0)</f>
        <v>0</v>
      </c>
      <c r="P118">
        <f>IF(AND(A118&gt;0,A118&lt;999),IF(result0191[[#This Row],[In List]]&lt;&gt;0,P117+1,P117),0)</f>
        <v>0</v>
      </c>
      <c r="Q118">
        <f t="shared" si="7"/>
        <v>0</v>
      </c>
    </row>
    <row r="119" spans="14:17" x14ac:dyDescent="0.25">
      <c r="N119">
        <f t="shared" si="6"/>
        <v>0</v>
      </c>
      <c r="O119">
        <f>IF(AND(A119&gt;0,A119&lt;999),IFERROR(VLOOKUP(result0191[[#This Row],[Card]],U14OKMen[],1,FALSE),0),0)</f>
        <v>0</v>
      </c>
      <c r="P119">
        <f>IF(AND(A119&gt;0,A119&lt;999),IF(result0191[[#This Row],[In List]]&lt;&gt;0,P118+1,P118),0)</f>
        <v>0</v>
      </c>
      <c r="Q119">
        <f t="shared" si="7"/>
        <v>0</v>
      </c>
    </row>
    <row r="120" spans="14:17" x14ac:dyDescent="0.25">
      <c r="N120">
        <f t="shared" si="6"/>
        <v>0</v>
      </c>
      <c r="O120">
        <f>IF(AND(A120&gt;0,A120&lt;999),IFERROR(VLOOKUP(result0191[[#This Row],[Card]],U14OKMen[],1,FALSE),0),0)</f>
        <v>0</v>
      </c>
      <c r="P120">
        <f>IF(AND(A120&gt;0,A120&lt;999),IF(result0191[[#This Row],[In List]]&lt;&gt;0,P119+1,P119),0)</f>
        <v>0</v>
      </c>
      <c r="Q120">
        <f t="shared" si="7"/>
        <v>0</v>
      </c>
    </row>
    <row r="121" spans="14:17" x14ac:dyDescent="0.25">
      <c r="N121">
        <f t="shared" si="6"/>
        <v>0</v>
      </c>
      <c r="O121">
        <f>IF(AND(A121&gt;0,A121&lt;999),IFERROR(VLOOKUP(result0191[[#This Row],[Card]],U14OKMen[],1,FALSE),0),0)</f>
        <v>0</v>
      </c>
      <c r="P121">
        <f>IF(AND(A121&gt;0,A121&lt;999),IF(result0191[[#This Row],[In List]]&lt;&gt;0,P120+1,P120),0)</f>
        <v>0</v>
      </c>
      <c r="Q121">
        <f t="shared" si="7"/>
        <v>0</v>
      </c>
    </row>
    <row r="122" spans="14:17" x14ac:dyDescent="0.25">
      <c r="N122">
        <f t="shared" si="6"/>
        <v>0</v>
      </c>
      <c r="O122">
        <f>IF(AND(A122&gt;0,A122&lt;999),IFERROR(VLOOKUP(result0191[[#This Row],[Card]],U14OKMen[],1,FALSE),0),0)</f>
        <v>0</v>
      </c>
      <c r="P122">
        <f>IF(AND(A122&gt;0,A122&lt;999),IF(result0191[[#This Row],[In List]]&lt;&gt;0,P121+1,P121),0)</f>
        <v>0</v>
      </c>
      <c r="Q122">
        <f t="shared" si="7"/>
        <v>0</v>
      </c>
    </row>
    <row r="123" spans="14:17" x14ac:dyDescent="0.25">
      <c r="N123">
        <f t="shared" si="6"/>
        <v>0</v>
      </c>
      <c r="O123">
        <f>IF(AND(A123&gt;0,A123&lt;999),IFERROR(VLOOKUP(result0191[[#This Row],[Card]],U14OKMen[],1,FALSE),0),0)</f>
        <v>0</v>
      </c>
      <c r="P123">
        <f>IF(AND(A123&gt;0,A123&lt;999),IF(result0191[[#This Row],[In List]]&lt;&gt;0,P122+1,P122),0)</f>
        <v>0</v>
      </c>
      <c r="Q123">
        <f t="shared" si="7"/>
        <v>0</v>
      </c>
    </row>
    <row r="124" spans="14:17" x14ac:dyDescent="0.25">
      <c r="N124">
        <f t="shared" si="6"/>
        <v>0</v>
      </c>
      <c r="O124">
        <f>IF(AND(A124&gt;0,A124&lt;999),IFERROR(VLOOKUP(result0191[[#This Row],[Card]],U14OKMen[],1,FALSE),0),0)</f>
        <v>0</v>
      </c>
      <c r="P124">
        <f>IF(AND(A124&gt;0,A124&lt;999),IF(result0191[[#This Row],[In List]]&lt;&gt;0,P123+1,P123),0)</f>
        <v>0</v>
      </c>
      <c r="Q124">
        <f t="shared" si="7"/>
        <v>0</v>
      </c>
    </row>
    <row r="125" spans="14:17" x14ac:dyDescent="0.25">
      <c r="N125">
        <f t="shared" si="6"/>
        <v>0</v>
      </c>
      <c r="O125">
        <f>IF(AND(A125&gt;0,A125&lt;999),IFERROR(VLOOKUP(result0191[[#This Row],[Card]],U14OKMen[],1,FALSE),0),0)</f>
        <v>0</v>
      </c>
      <c r="P125">
        <f>IF(AND(A125&gt;0,A125&lt;999),IF(result0191[[#This Row],[In List]]&lt;&gt;0,P124+1,P124),0)</f>
        <v>0</v>
      </c>
      <c r="Q125">
        <f t="shared" si="7"/>
        <v>0</v>
      </c>
    </row>
    <row r="126" spans="14:17" x14ac:dyDescent="0.25">
      <c r="N126">
        <f t="shared" si="6"/>
        <v>0</v>
      </c>
      <c r="O126">
        <f>IF(AND(A126&gt;0,A126&lt;999),IFERROR(VLOOKUP(result0191[[#This Row],[Card]],U14OKMen[],1,FALSE),0),0)</f>
        <v>0</v>
      </c>
      <c r="P126">
        <f>IF(AND(A126&gt;0,A126&lt;999),IF(result0191[[#This Row],[In List]]&lt;&gt;0,P125+1,P125),0)</f>
        <v>0</v>
      </c>
      <c r="Q126">
        <f t="shared" si="7"/>
        <v>0</v>
      </c>
    </row>
    <row r="127" spans="14:17" x14ac:dyDescent="0.25">
      <c r="N127">
        <f t="shared" si="6"/>
        <v>0</v>
      </c>
      <c r="O127">
        <f>IF(AND(A127&gt;0,A127&lt;999),IFERROR(VLOOKUP(result0191[[#This Row],[Card]],U14OKMen[],1,FALSE),0),0)</f>
        <v>0</v>
      </c>
      <c r="P127">
        <f>IF(AND(A127&gt;0,A127&lt;999),IF(result0191[[#This Row],[In List]]&lt;&gt;0,P126+1,P126),0)</f>
        <v>0</v>
      </c>
      <c r="Q127">
        <f t="shared" si="7"/>
        <v>0</v>
      </c>
    </row>
    <row r="128" spans="14:17" x14ac:dyDescent="0.25">
      <c r="N128">
        <f t="shared" si="6"/>
        <v>0</v>
      </c>
      <c r="O128">
        <f>IF(AND(A128&gt;0,A128&lt;999),IFERROR(VLOOKUP(result0191[[#This Row],[Card]],U14OKMen[],1,FALSE),0),0)</f>
        <v>0</v>
      </c>
      <c r="P128">
        <f>IF(AND(A128&gt;0,A128&lt;999),IF(result0191[[#This Row],[In List]]&lt;&gt;0,P127+1,P127),0)</f>
        <v>0</v>
      </c>
      <c r="Q128">
        <f t="shared" si="7"/>
        <v>0</v>
      </c>
    </row>
    <row r="129" spans="14:17" x14ac:dyDescent="0.25">
      <c r="N129">
        <f t="shared" si="6"/>
        <v>0</v>
      </c>
      <c r="O129">
        <f>IF(AND(A129&gt;0,A129&lt;999),IFERROR(VLOOKUP(result0191[[#This Row],[Card]],U14OKMen[],1,FALSE),0),0)</f>
        <v>0</v>
      </c>
      <c r="P129">
        <f>IF(AND(A129&gt;0,A129&lt;999),IF(result0191[[#This Row],[In List]]&lt;&gt;0,P128+1,P128),0)</f>
        <v>0</v>
      </c>
      <c r="Q129">
        <f t="shared" si="7"/>
        <v>0</v>
      </c>
    </row>
    <row r="130" spans="14:17" x14ac:dyDescent="0.25">
      <c r="N130">
        <f t="shared" ref="N130:N161" si="8">B130</f>
        <v>0</v>
      </c>
      <c r="O130">
        <f>IF(AND(A130&gt;0,A130&lt;999),IFERROR(VLOOKUP(result0191[[#This Row],[Card]],U14OKMen[],1,FALSE),0),0)</f>
        <v>0</v>
      </c>
      <c r="P130">
        <f>IF(AND(A130&gt;0,A130&lt;999),IF(result0191[[#This Row],[In List]]&lt;&gt;0,P129+1,P129),0)</f>
        <v>0</v>
      </c>
      <c r="Q130">
        <f t="shared" ref="Q130:Q161" si="9">A130</f>
        <v>0</v>
      </c>
    </row>
    <row r="131" spans="14:17" x14ac:dyDescent="0.25">
      <c r="N131">
        <f t="shared" si="8"/>
        <v>0</v>
      </c>
      <c r="O131">
        <f>IF(AND(A131&gt;0,A131&lt;999),IFERROR(VLOOKUP(result0191[[#This Row],[Card]],U14OKMen[],1,FALSE),0),0)</f>
        <v>0</v>
      </c>
      <c r="P131">
        <f>IF(AND(A131&gt;0,A131&lt;999),IF(result0191[[#This Row],[In List]]&lt;&gt;0,P130+1,P130),0)</f>
        <v>0</v>
      </c>
      <c r="Q131">
        <f t="shared" si="9"/>
        <v>0</v>
      </c>
    </row>
    <row r="132" spans="14:17" x14ac:dyDescent="0.25">
      <c r="N132">
        <f t="shared" si="8"/>
        <v>0</v>
      </c>
      <c r="O132">
        <f>IF(AND(A132&gt;0,A132&lt;999),IFERROR(VLOOKUP(result0191[[#This Row],[Card]],U14OKMen[],1,FALSE),0),0)</f>
        <v>0</v>
      </c>
      <c r="P132">
        <f>IF(AND(A132&gt;0,A132&lt;999),IF(result0191[[#This Row],[In List]]&lt;&gt;0,P131+1,P131),0)</f>
        <v>0</v>
      </c>
      <c r="Q132">
        <f t="shared" si="9"/>
        <v>0</v>
      </c>
    </row>
    <row r="133" spans="14:17" x14ac:dyDescent="0.25">
      <c r="N133">
        <f t="shared" si="8"/>
        <v>0</v>
      </c>
      <c r="O133">
        <f>IF(AND(A133&gt;0,A133&lt;999),IFERROR(VLOOKUP(result0191[[#This Row],[Card]],U14OKMen[],1,FALSE),0),0)</f>
        <v>0</v>
      </c>
      <c r="P133">
        <f>IF(AND(A133&gt;0,A133&lt;999),IF(result0191[[#This Row],[In List]]&lt;&gt;0,P132+1,P132),0)</f>
        <v>0</v>
      </c>
      <c r="Q133">
        <f t="shared" si="9"/>
        <v>0</v>
      </c>
    </row>
    <row r="134" spans="14:17" x14ac:dyDescent="0.25">
      <c r="N134">
        <f t="shared" si="8"/>
        <v>0</v>
      </c>
      <c r="O134">
        <f>IF(AND(A134&gt;0,A134&lt;999),IFERROR(VLOOKUP(result0191[[#This Row],[Card]],U14OKMen[],1,FALSE),0),0)</f>
        <v>0</v>
      </c>
      <c r="P134">
        <f>IF(AND(A134&gt;0,A134&lt;999),IF(result0191[[#This Row],[In List]]&lt;&gt;0,P133+1,P133),0)</f>
        <v>0</v>
      </c>
      <c r="Q134">
        <f t="shared" si="9"/>
        <v>0</v>
      </c>
    </row>
    <row r="135" spans="14:17" x14ac:dyDescent="0.25">
      <c r="N135">
        <f t="shared" si="8"/>
        <v>0</v>
      </c>
      <c r="O135">
        <f>IF(AND(A135&gt;0,A135&lt;999),IFERROR(VLOOKUP(result0191[[#This Row],[Card]],U14OKMen[],1,FALSE),0),0)</f>
        <v>0</v>
      </c>
      <c r="P135">
        <f>IF(AND(A135&gt;0,A135&lt;999),IF(result0191[[#This Row],[In List]]&lt;&gt;0,P134+1,P134),0)</f>
        <v>0</v>
      </c>
      <c r="Q135">
        <f t="shared" si="9"/>
        <v>0</v>
      </c>
    </row>
    <row r="136" spans="14:17" x14ac:dyDescent="0.25">
      <c r="N136">
        <f t="shared" si="8"/>
        <v>0</v>
      </c>
      <c r="O136">
        <f>IF(AND(A136&gt;0,A136&lt;999),IFERROR(VLOOKUP(result0191[[#This Row],[Card]],U14OKMen[],1,FALSE),0),0)</f>
        <v>0</v>
      </c>
      <c r="P136">
        <f>IF(AND(A136&gt;0,A136&lt;999),IF(result0191[[#This Row],[In List]]&lt;&gt;0,P135+1,P135),0)</f>
        <v>0</v>
      </c>
      <c r="Q136">
        <f t="shared" si="9"/>
        <v>0</v>
      </c>
    </row>
    <row r="137" spans="14:17" x14ac:dyDescent="0.25">
      <c r="N137">
        <f t="shared" si="8"/>
        <v>0</v>
      </c>
      <c r="O137">
        <f>IF(AND(A137&gt;0,A137&lt;999),IFERROR(VLOOKUP(result0191[[#This Row],[Card]],U14OKMen[],1,FALSE),0),0)</f>
        <v>0</v>
      </c>
      <c r="P137">
        <f>IF(AND(A137&gt;0,A137&lt;999),IF(result0191[[#This Row],[In List]]&lt;&gt;0,P136+1,P136),0)</f>
        <v>0</v>
      </c>
      <c r="Q137">
        <f t="shared" si="9"/>
        <v>0</v>
      </c>
    </row>
    <row r="138" spans="14:17" x14ac:dyDescent="0.25">
      <c r="N138">
        <f t="shared" si="8"/>
        <v>0</v>
      </c>
      <c r="O138">
        <f>IF(AND(A138&gt;0,A138&lt;999),IFERROR(VLOOKUP(result0191[[#This Row],[Card]],U14OKMen[],1,FALSE),0),0)</f>
        <v>0</v>
      </c>
      <c r="P138">
        <f>IF(AND(A138&gt;0,A138&lt;999),IF(result0191[[#This Row],[In List]]&lt;&gt;0,P137+1,P137),0)</f>
        <v>0</v>
      </c>
      <c r="Q138">
        <f t="shared" si="9"/>
        <v>0</v>
      </c>
    </row>
    <row r="139" spans="14:17" x14ac:dyDescent="0.25">
      <c r="N139">
        <f t="shared" si="8"/>
        <v>0</v>
      </c>
      <c r="O139">
        <f>IF(AND(A139&gt;0,A139&lt;999),IFERROR(VLOOKUP(result0191[[#This Row],[Card]],U14OKMen[],1,FALSE),0),0)</f>
        <v>0</v>
      </c>
      <c r="P139">
        <f>IF(AND(A139&gt;0,A139&lt;999),IF(result0191[[#This Row],[In List]]&lt;&gt;0,P138+1,P138),0)</f>
        <v>0</v>
      </c>
      <c r="Q139">
        <f t="shared" si="9"/>
        <v>0</v>
      </c>
    </row>
    <row r="140" spans="14:17" x14ac:dyDescent="0.25">
      <c r="N140">
        <f t="shared" si="8"/>
        <v>0</v>
      </c>
      <c r="O140">
        <f>IF(AND(A140&gt;0,A140&lt;999),IFERROR(VLOOKUP(result0191[[#This Row],[Card]],U14OKMen[],1,FALSE),0),0)</f>
        <v>0</v>
      </c>
      <c r="P140">
        <f>IF(AND(A140&gt;0,A140&lt;999),IF(result0191[[#This Row],[In List]]&lt;&gt;0,P139+1,P139),0)</f>
        <v>0</v>
      </c>
      <c r="Q140">
        <f t="shared" si="9"/>
        <v>0</v>
      </c>
    </row>
    <row r="141" spans="14:17" x14ac:dyDescent="0.25">
      <c r="N141">
        <f t="shared" si="8"/>
        <v>0</v>
      </c>
      <c r="O141">
        <f>IF(AND(A141&gt;0,A141&lt;999),IFERROR(VLOOKUP(result0191[[#This Row],[Card]],U14OKMen[],1,FALSE),0),0)</f>
        <v>0</v>
      </c>
      <c r="P141">
        <f>IF(AND(A141&gt;0,A141&lt;999),IF(result0191[[#This Row],[In List]]&lt;&gt;0,P140+1,P140),0)</f>
        <v>0</v>
      </c>
      <c r="Q141">
        <f t="shared" si="9"/>
        <v>0</v>
      </c>
    </row>
    <row r="142" spans="14:17" x14ac:dyDescent="0.25">
      <c r="N142">
        <f t="shared" si="8"/>
        <v>0</v>
      </c>
      <c r="O142">
        <f>IF(AND(A142&gt;0,A142&lt;999),IFERROR(VLOOKUP(result0191[[#This Row],[Card]],U14OKMen[],1,FALSE),0),0)</f>
        <v>0</v>
      </c>
      <c r="P142">
        <f>IF(AND(A142&gt;0,A142&lt;999),IF(result0191[[#This Row],[In List]]&lt;&gt;0,P141+1,P141),0)</f>
        <v>0</v>
      </c>
      <c r="Q142">
        <f t="shared" si="9"/>
        <v>0</v>
      </c>
    </row>
    <row r="143" spans="14:17" x14ac:dyDescent="0.25">
      <c r="N143">
        <f t="shared" si="8"/>
        <v>0</v>
      </c>
      <c r="O143">
        <f>IF(AND(A143&gt;0,A143&lt;999),IFERROR(VLOOKUP(result0191[[#This Row],[Card]],U14OKMen[],1,FALSE),0),0)</f>
        <v>0</v>
      </c>
      <c r="P143">
        <f>IF(AND(A143&gt;0,A143&lt;999),IF(result0191[[#This Row],[In List]]&lt;&gt;0,P142+1,P142),0)</f>
        <v>0</v>
      </c>
      <c r="Q143">
        <f t="shared" si="9"/>
        <v>0</v>
      </c>
    </row>
    <row r="144" spans="14:17" x14ac:dyDescent="0.25">
      <c r="N144">
        <f t="shared" si="8"/>
        <v>0</v>
      </c>
      <c r="O144">
        <f>IF(AND(A144&gt;0,A144&lt;999),IFERROR(VLOOKUP(result0191[[#This Row],[Card]],U14OKMen[],1,FALSE),0),0)</f>
        <v>0</v>
      </c>
      <c r="P144">
        <f>IF(AND(A144&gt;0,A144&lt;999),IF(result0191[[#This Row],[In List]]&lt;&gt;0,P143+1,P143),0)</f>
        <v>0</v>
      </c>
      <c r="Q144">
        <f t="shared" si="9"/>
        <v>0</v>
      </c>
    </row>
    <row r="145" spans="14:17" x14ac:dyDescent="0.25">
      <c r="N145">
        <f t="shared" si="8"/>
        <v>0</v>
      </c>
      <c r="O145">
        <f>IF(AND(A145&gt;0,A145&lt;999),IFERROR(VLOOKUP(result0191[[#This Row],[Card]],U14OKMen[],1,FALSE),0),0)</f>
        <v>0</v>
      </c>
      <c r="P145">
        <f>IF(AND(A145&gt;0,A145&lt;999),IF(result0191[[#This Row],[In List]]&lt;&gt;0,P144+1,P144),0)</f>
        <v>0</v>
      </c>
      <c r="Q145">
        <f t="shared" si="9"/>
        <v>0</v>
      </c>
    </row>
    <row r="146" spans="14:17" x14ac:dyDescent="0.25">
      <c r="N146">
        <f t="shared" si="8"/>
        <v>0</v>
      </c>
      <c r="O146">
        <f>IF(AND(A146&gt;0,A146&lt;999),IFERROR(VLOOKUP(result0191[[#This Row],[Card]],U14OKMen[],1,FALSE),0),0)</f>
        <v>0</v>
      </c>
      <c r="P146">
        <f>IF(AND(A146&gt;0,A146&lt;999),IF(result0191[[#This Row],[In List]]&lt;&gt;0,P145+1,P145),0)</f>
        <v>0</v>
      </c>
      <c r="Q146">
        <f t="shared" si="9"/>
        <v>0</v>
      </c>
    </row>
    <row r="147" spans="14:17" x14ac:dyDescent="0.25">
      <c r="N147">
        <f t="shared" si="8"/>
        <v>0</v>
      </c>
      <c r="O147">
        <f>IF(AND(A147&gt;0,A147&lt;999),IFERROR(VLOOKUP(result0191[[#This Row],[Card]],U14OKMen[],1,FALSE),0),0)</f>
        <v>0</v>
      </c>
      <c r="P147">
        <f>IF(AND(A147&gt;0,A147&lt;999),IF(result0191[[#This Row],[In List]]&lt;&gt;0,P146+1,P146),0)</f>
        <v>0</v>
      </c>
      <c r="Q147">
        <f t="shared" si="9"/>
        <v>0</v>
      </c>
    </row>
    <row r="148" spans="14:17" x14ac:dyDescent="0.25">
      <c r="N148">
        <f t="shared" si="8"/>
        <v>0</v>
      </c>
      <c r="O148">
        <f>IF(AND(A148&gt;0,A148&lt;999),IFERROR(VLOOKUP(result0191[[#This Row],[Card]],U14OKMen[],1,FALSE),0),0)</f>
        <v>0</v>
      </c>
      <c r="P148">
        <f>IF(AND(A148&gt;0,A148&lt;999),IF(result0191[[#This Row],[In List]]&lt;&gt;0,P147+1,P147),0)</f>
        <v>0</v>
      </c>
      <c r="Q148">
        <f t="shared" si="9"/>
        <v>0</v>
      </c>
    </row>
    <row r="149" spans="14:17" x14ac:dyDescent="0.25">
      <c r="N149">
        <f t="shared" si="8"/>
        <v>0</v>
      </c>
      <c r="O149">
        <f>IF(AND(A149&gt;0,A149&lt;999),IFERROR(VLOOKUP(result0191[[#This Row],[Card]],U14OKMen[],1,FALSE),0),0)</f>
        <v>0</v>
      </c>
      <c r="P149">
        <f>IF(AND(A149&gt;0,A149&lt;999),IF(result0191[[#This Row],[In List]]&lt;&gt;0,P148+1,P148),0)</f>
        <v>0</v>
      </c>
      <c r="Q149">
        <f t="shared" si="9"/>
        <v>0</v>
      </c>
    </row>
    <row r="150" spans="14:17" x14ac:dyDescent="0.25">
      <c r="N150">
        <f t="shared" si="8"/>
        <v>0</v>
      </c>
      <c r="O150">
        <f>IF(AND(A150&gt;0,A150&lt;999),IFERROR(VLOOKUP(result0191[[#This Row],[Card]],U14OKMen[],1,FALSE),0),0)</f>
        <v>0</v>
      </c>
      <c r="P150">
        <f>IF(AND(A150&gt;0,A150&lt;999),IF(result0191[[#This Row],[In List]]&lt;&gt;0,P149+1,P149),0)</f>
        <v>0</v>
      </c>
      <c r="Q150">
        <f t="shared" si="9"/>
        <v>0</v>
      </c>
    </row>
    <row r="151" spans="14:17" x14ac:dyDescent="0.25">
      <c r="N151">
        <f t="shared" si="8"/>
        <v>0</v>
      </c>
      <c r="O151">
        <f>IF(AND(A151&gt;0,A151&lt;999),IFERROR(VLOOKUP(result0191[[#This Row],[Card]],U14OKMen[],1,FALSE),0),0)</f>
        <v>0</v>
      </c>
      <c r="P151">
        <f>IF(AND(A151&gt;0,A151&lt;999),IF(result0191[[#This Row],[In List]]&lt;&gt;0,P150+1,P150),0)</f>
        <v>0</v>
      </c>
      <c r="Q151">
        <f t="shared" si="9"/>
        <v>0</v>
      </c>
    </row>
    <row r="152" spans="14:17" x14ac:dyDescent="0.25">
      <c r="N152">
        <f t="shared" si="8"/>
        <v>0</v>
      </c>
      <c r="O152">
        <f>IF(AND(A152&gt;0,A152&lt;999),IFERROR(VLOOKUP(result0191[[#This Row],[Card]],U14OKMen[],1,FALSE),0),0)</f>
        <v>0</v>
      </c>
      <c r="P152">
        <f>IF(AND(A152&gt;0,A152&lt;999),IF(result0191[[#This Row],[In List]]&lt;&gt;0,P151+1,P151),0)</f>
        <v>0</v>
      </c>
      <c r="Q152">
        <f t="shared" si="9"/>
        <v>0</v>
      </c>
    </row>
    <row r="153" spans="14:17" x14ac:dyDescent="0.25">
      <c r="N153">
        <f t="shared" si="8"/>
        <v>0</v>
      </c>
      <c r="O153">
        <f>IF(AND(A153&gt;0,A153&lt;999),IFERROR(VLOOKUP(result0191[[#This Row],[Card]],U14OKMen[],1,FALSE),0),0)</f>
        <v>0</v>
      </c>
      <c r="P153">
        <f>IF(AND(A153&gt;0,A153&lt;999),IF(result0191[[#This Row],[In List]]&lt;&gt;0,P152+1,P152),0)</f>
        <v>0</v>
      </c>
      <c r="Q153">
        <f t="shared" si="9"/>
        <v>0</v>
      </c>
    </row>
    <row r="154" spans="14:17" x14ac:dyDescent="0.25">
      <c r="N154">
        <f t="shared" si="8"/>
        <v>0</v>
      </c>
      <c r="O154">
        <f>IF(AND(A154&gt;0,A154&lt;999),IFERROR(VLOOKUP(result0191[[#This Row],[Card]],U14OKMen[],1,FALSE),0),0)</f>
        <v>0</v>
      </c>
      <c r="P154">
        <f>IF(AND(A154&gt;0,A154&lt;999),IF(result0191[[#This Row],[In List]]&lt;&gt;0,P153+1,P153),0)</f>
        <v>0</v>
      </c>
      <c r="Q154">
        <f t="shared" si="9"/>
        <v>0</v>
      </c>
    </row>
    <row r="155" spans="14:17" x14ac:dyDescent="0.25">
      <c r="N155">
        <f t="shared" si="8"/>
        <v>0</v>
      </c>
      <c r="O155">
        <f>IF(AND(A155&gt;0,A155&lt;999),IFERROR(VLOOKUP(result0191[[#This Row],[Card]],U14OKMen[],1,FALSE),0),0)</f>
        <v>0</v>
      </c>
      <c r="P155">
        <f>IF(AND(A155&gt;0,A155&lt;999),IF(result0191[[#This Row],[In List]]&lt;&gt;0,P154+1,P154),0)</f>
        <v>0</v>
      </c>
      <c r="Q155">
        <f t="shared" si="9"/>
        <v>0</v>
      </c>
    </row>
    <row r="156" spans="14:17" x14ac:dyDescent="0.25">
      <c r="N156">
        <f t="shared" si="8"/>
        <v>0</v>
      </c>
      <c r="O156">
        <f>IF(AND(A156&gt;0,A156&lt;999),IFERROR(VLOOKUP(result0191[[#This Row],[Card]],U14OKMen[],1,FALSE),0),0)</f>
        <v>0</v>
      </c>
      <c r="P156">
        <f>IF(AND(A156&gt;0,A156&lt;999),IF(result0191[[#This Row],[In List]]&lt;&gt;0,P155+1,P155),0)</f>
        <v>0</v>
      </c>
      <c r="Q156">
        <f t="shared" si="9"/>
        <v>0</v>
      </c>
    </row>
    <row r="157" spans="14:17" x14ac:dyDescent="0.25">
      <c r="N157">
        <f t="shared" si="8"/>
        <v>0</v>
      </c>
      <c r="O157">
        <f>IF(AND(A157&gt;0,A157&lt;999),IFERROR(VLOOKUP(result0191[[#This Row],[Card]],U14OKMen[],1,FALSE),0),0)</f>
        <v>0</v>
      </c>
      <c r="P157">
        <f>IF(AND(A157&gt;0,A157&lt;999),IF(result0191[[#This Row],[In List]]&lt;&gt;0,P156+1,P156),0)</f>
        <v>0</v>
      </c>
      <c r="Q157">
        <f t="shared" si="9"/>
        <v>0</v>
      </c>
    </row>
    <row r="158" spans="14:17" x14ac:dyDescent="0.25">
      <c r="N158">
        <f t="shared" si="8"/>
        <v>0</v>
      </c>
      <c r="O158">
        <f>IF(AND(A158&gt;0,A158&lt;999),IFERROR(VLOOKUP(result0191[[#This Row],[Card]],U14OKMen[],1,FALSE),0),0)</f>
        <v>0</v>
      </c>
      <c r="P158">
        <f>IF(AND(A158&gt;0,A158&lt;999),IF(result0191[[#This Row],[In List]]&lt;&gt;0,P157+1,P157),0)</f>
        <v>0</v>
      </c>
      <c r="Q158">
        <f t="shared" si="9"/>
        <v>0</v>
      </c>
    </row>
    <row r="159" spans="14:17" x14ac:dyDescent="0.25">
      <c r="N159">
        <f t="shared" si="8"/>
        <v>0</v>
      </c>
      <c r="O159">
        <f>IF(AND(A159&gt;0,A159&lt;999),IFERROR(VLOOKUP(result0191[[#This Row],[Card]],U14OKMen[],1,FALSE),0),0)</f>
        <v>0</v>
      </c>
      <c r="P159">
        <f>IF(AND(A159&gt;0,A159&lt;999),IF(result0191[[#This Row],[In List]]&lt;&gt;0,P158+1,P158),0)</f>
        <v>0</v>
      </c>
      <c r="Q159">
        <f t="shared" si="9"/>
        <v>0</v>
      </c>
    </row>
    <row r="160" spans="14:17" x14ac:dyDescent="0.25">
      <c r="N160">
        <f t="shared" si="8"/>
        <v>0</v>
      </c>
      <c r="O160">
        <f>IF(AND(A160&gt;0,A160&lt;999),IFERROR(VLOOKUP(result0191[[#This Row],[Card]],U14OKMen[],1,FALSE),0),0)</f>
        <v>0</v>
      </c>
      <c r="P160">
        <f>IF(AND(A160&gt;0,A160&lt;999),IF(result0191[[#This Row],[In List]]&lt;&gt;0,P159+1,P159),0)</f>
        <v>0</v>
      </c>
      <c r="Q160">
        <f t="shared" si="9"/>
        <v>0</v>
      </c>
    </row>
    <row r="161" spans="14:17" x14ac:dyDescent="0.25">
      <c r="N161">
        <f t="shared" si="8"/>
        <v>0</v>
      </c>
      <c r="O161">
        <f>IF(AND(A161&gt;0,A161&lt;999),IFERROR(VLOOKUP(result0191[[#This Row],[Card]],U14OKMen[],1,FALSE),0),0)</f>
        <v>0</v>
      </c>
      <c r="P161">
        <f>IF(AND(A161&gt;0,A161&lt;999),IF(result0191[[#This Row],[In List]]&lt;&gt;0,P160+1,P160),0)</f>
        <v>0</v>
      </c>
      <c r="Q161">
        <f t="shared" si="9"/>
        <v>0</v>
      </c>
    </row>
    <row r="162" spans="14:17" x14ac:dyDescent="0.25">
      <c r="N162">
        <f t="shared" ref="N162:N193" si="10">B162</f>
        <v>0</v>
      </c>
      <c r="O162">
        <f>IF(AND(A162&gt;0,A162&lt;999),IFERROR(VLOOKUP(result0191[[#This Row],[Card]],U14OKMen[],1,FALSE),0),0)</f>
        <v>0</v>
      </c>
      <c r="P162">
        <f>IF(AND(A162&gt;0,A162&lt;999),IF(result0191[[#This Row],[In List]]&lt;&gt;0,P161+1,P161),0)</f>
        <v>0</v>
      </c>
      <c r="Q162">
        <f t="shared" ref="Q162:Q193" si="11">A162</f>
        <v>0</v>
      </c>
    </row>
    <row r="163" spans="14:17" x14ac:dyDescent="0.25">
      <c r="N163">
        <f t="shared" si="10"/>
        <v>0</v>
      </c>
      <c r="O163">
        <f>IF(AND(A163&gt;0,A163&lt;999),IFERROR(VLOOKUP(result0191[[#This Row],[Card]],U14OKMen[],1,FALSE),0),0)</f>
        <v>0</v>
      </c>
      <c r="P163">
        <f>IF(AND(A163&gt;0,A163&lt;999),IF(result0191[[#This Row],[In List]]&lt;&gt;0,P162+1,P162),0)</f>
        <v>0</v>
      </c>
      <c r="Q163">
        <f t="shared" si="11"/>
        <v>0</v>
      </c>
    </row>
    <row r="164" spans="14:17" x14ac:dyDescent="0.25">
      <c r="N164">
        <f t="shared" si="10"/>
        <v>0</v>
      </c>
      <c r="O164">
        <f>IF(AND(A164&gt;0,A164&lt;999),IFERROR(VLOOKUP(result0191[[#This Row],[Card]],U14OKMen[],1,FALSE),0),0)</f>
        <v>0</v>
      </c>
      <c r="P164">
        <f>IF(AND(A164&gt;0,A164&lt;999),IF(result0191[[#This Row],[In List]]&lt;&gt;0,P163+1,P163),0)</f>
        <v>0</v>
      </c>
      <c r="Q164">
        <f t="shared" si="11"/>
        <v>0</v>
      </c>
    </row>
    <row r="165" spans="14:17" x14ac:dyDescent="0.25">
      <c r="N165">
        <f t="shared" si="10"/>
        <v>0</v>
      </c>
      <c r="O165">
        <f>IF(AND(A165&gt;0,A165&lt;999),IFERROR(VLOOKUP(result0191[[#This Row],[Card]],U14OKMen[],1,FALSE),0),0)</f>
        <v>0</v>
      </c>
      <c r="P165">
        <f>IF(AND(A165&gt;0,A165&lt;999),IF(result0191[[#This Row],[In List]]&lt;&gt;0,P164+1,P164),0)</f>
        <v>0</v>
      </c>
      <c r="Q165">
        <f t="shared" si="11"/>
        <v>0</v>
      </c>
    </row>
    <row r="166" spans="14:17" x14ac:dyDescent="0.25">
      <c r="N166">
        <f t="shared" si="10"/>
        <v>0</v>
      </c>
      <c r="O166">
        <f>IF(AND(A166&gt;0,A166&lt;999),IFERROR(VLOOKUP(result0191[[#This Row],[Card]],U14OKMen[],1,FALSE),0),0)</f>
        <v>0</v>
      </c>
      <c r="P166">
        <f>IF(AND(A166&gt;0,A166&lt;999),IF(result0191[[#This Row],[In List]]&lt;&gt;0,P165+1,P165),0)</f>
        <v>0</v>
      </c>
      <c r="Q166">
        <f t="shared" si="11"/>
        <v>0</v>
      </c>
    </row>
    <row r="167" spans="14:17" x14ac:dyDescent="0.25">
      <c r="N167">
        <f t="shared" si="10"/>
        <v>0</v>
      </c>
      <c r="O167">
        <f>IF(AND(A167&gt;0,A167&lt;999),IFERROR(VLOOKUP(result0191[[#This Row],[Card]],U14OKMen[],1,FALSE),0),0)</f>
        <v>0</v>
      </c>
      <c r="P167">
        <f>IF(AND(A167&gt;0,A167&lt;999),IF(result0191[[#This Row],[In List]]&lt;&gt;0,P166+1,P166),0)</f>
        <v>0</v>
      </c>
      <c r="Q167">
        <f t="shared" si="11"/>
        <v>0</v>
      </c>
    </row>
    <row r="168" spans="14:17" x14ac:dyDescent="0.25">
      <c r="N168">
        <f t="shared" si="10"/>
        <v>0</v>
      </c>
      <c r="O168">
        <f>IF(AND(A168&gt;0,A168&lt;999),IFERROR(VLOOKUP(result0191[[#This Row],[Card]],U14OKMen[],1,FALSE),0),0)</f>
        <v>0</v>
      </c>
      <c r="P168">
        <f>IF(AND(A168&gt;0,A168&lt;999),IF(result0191[[#This Row],[In List]]&lt;&gt;0,P167+1,P167),0)</f>
        <v>0</v>
      </c>
      <c r="Q168">
        <f t="shared" si="11"/>
        <v>0</v>
      </c>
    </row>
    <row r="169" spans="14:17" x14ac:dyDescent="0.25">
      <c r="N169">
        <f t="shared" si="10"/>
        <v>0</v>
      </c>
      <c r="O169">
        <f>IF(AND(A169&gt;0,A169&lt;999),IFERROR(VLOOKUP(result0191[[#This Row],[Card]],U14OKMen[],1,FALSE),0),0)</f>
        <v>0</v>
      </c>
      <c r="P169">
        <f>IF(AND(A169&gt;0,A169&lt;999),IF(result0191[[#This Row],[In List]]&lt;&gt;0,P168+1,P168),0)</f>
        <v>0</v>
      </c>
      <c r="Q169">
        <f t="shared" si="11"/>
        <v>0</v>
      </c>
    </row>
    <row r="170" spans="14:17" x14ac:dyDescent="0.25">
      <c r="N170">
        <f t="shared" si="10"/>
        <v>0</v>
      </c>
      <c r="O170">
        <f>IF(AND(A170&gt;0,A170&lt;999),IFERROR(VLOOKUP(result0191[[#This Row],[Card]],U14OKMen[],1,FALSE),0),0)</f>
        <v>0</v>
      </c>
      <c r="P170">
        <f>IF(AND(A170&gt;0,A170&lt;999),IF(result0191[[#This Row],[In List]]&lt;&gt;0,P169+1,P169),0)</f>
        <v>0</v>
      </c>
      <c r="Q170">
        <f t="shared" si="11"/>
        <v>0</v>
      </c>
    </row>
    <row r="171" spans="14:17" x14ac:dyDescent="0.25">
      <c r="N171">
        <f t="shared" si="10"/>
        <v>0</v>
      </c>
      <c r="O171">
        <f>IF(AND(A171&gt;0,A171&lt;999),IFERROR(VLOOKUP(result0191[[#This Row],[Card]],U14OKMen[],1,FALSE),0),0)</f>
        <v>0</v>
      </c>
      <c r="P171">
        <f>IF(AND(A171&gt;0,A171&lt;999),IF(result0191[[#This Row],[In List]]&lt;&gt;0,P170+1,P170),0)</f>
        <v>0</v>
      </c>
      <c r="Q171">
        <f t="shared" si="11"/>
        <v>0</v>
      </c>
    </row>
    <row r="172" spans="14:17" x14ac:dyDescent="0.25">
      <c r="N172">
        <f t="shared" si="10"/>
        <v>0</v>
      </c>
      <c r="O172">
        <f>IF(AND(A172&gt;0,A172&lt;999),IFERROR(VLOOKUP(result0191[[#This Row],[Card]],U14OKMen[],1,FALSE),0),0)</f>
        <v>0</v>
      </c>
      <c r="P172">
        <f>IF(AND(A172&gt;0,A172&lt;999),IF(result0191[[#This Row],[In List]]&lt;&gt;0,P171+1,P171),0)</f>
        <v>0</v>
      </c>
      <c r="Q172">
        <f t="shared" si="11"/>
        <v>0</v>
      </c>
    </row>
    <row r="173" spans="14:17" x14ac:dyDescent="0.25">
      <c r="N173">
        <f t="shared" si="10"/>
        <v>0</v>
      </c>
      <c r="O173">
        <f>IF(AND(A173&gt;0,A173&lt;999),IFERROR(VLOOKUP(result0191[[#This Row],[Card]],U14OKMen[],1,FALSE),0),0)</f>
        <v>0</v>
      </c>
      <c r="P173">
        <f>IF(AND(A173&gt;0,A173&lt;999),IF(result0191[[#This Row],[In List]]&lt;&gt;0,P172+1,P172),0)</f>
        <v>0</v>
      </c>
      <c r="Q173">
        <f t="shared" si="11"/>
        <v>0</v>
      </c>
    </row>
    <row r="174" spans="14:17" x14ac:dyDescent="0.25">
      <c r="N174">
        <f t="shared" si="10"/>
        <v>0</v>
      </c>
      <c r="O174">
        <f>IF(AND(A174&gt;0,A174&lt;999),IFERROR(VLOOKUP(result0191[[#This Row],[Card]],U14OKMen[],1,FALSE),0),0)</f>
        <v>0</v>
      </c>
      <c r="P174">
        <f>IF(AND(A174&gt;0,A174&lt;999),IF(result0191[[#This Row],[In List]]&lt;&gt;0,P173+1,P173),0)</f>
        <v>0</v>
      </c>
      <c r="Q174">
        <f t="shared" si="11"/>
        <v>0</v>
      </c>
    </row>
    <row r="175" spans="14:17" x14ac:dyDescent="0.25">
      <c r="N175">
        <f t="shared" si="10"/>
        <v>0</v>
      </c>
      <c r="O175">
        <f>IF(AND(A175&gt;0,A175&lt;999),IFERROR(VLOOKUP(result0191[[#This Row],[Card]],U14OKMen[],1,FALSE),0),0)</f>
        <v>0</v>
      </c>
      <c r="P175">
        <f>IF(AND(A175&gt;0,A175&lt;999),IF(result0191[[#This Row],[In List]]&lt;&gt;0,P174+1,P174),0)</f>
        <v>0</v>
      </c>
      <c r="Q175">
        <f t="shared" si="11"/>
        <v>0</v>
      </c>
    </row>
    <row r="176" spans="14:17" x14ac:dyDescent="0.25">
      <c r="N176">
        <f t="shared" si="10"/>
        <v>0</v>
      </c>
      <c r="O176">
        <f>IF(AND(A176&gt;0,A176&lt;999),IFERROR(VLOOKUP(result0191[[#This Row],[Card]],U14OKMen[],1,FALSE),0),0)</f>
        <v>0</v>
      </c>
      <c r="P176">
        <f>IF(AND(A176&gt;0,A176&lt;999),IF(result0191[[#This Row],[In List]]&lt;&gt;0,P175+1,P175),0)</f>
        <v>0</v>
      </c>
      <c r="Q176">
        <f t="shared" si="11"/>
        <v>0</v>
      </c>
    </row>
    <row r="177" spans="14:17" x14ac:dyDescent="0.25">
      <c r="N177">
        <f t="shared" si="10"/>
        <v>0</v>
      </c>
      <c r="O177">
        <f>IF(AND(A177&gt;0,A177&lt;999),IFERROR(VLOOKUP(result0191[[#This Row],[Card]],U14OKMen[],1,FALSE),0),0)</f>
        <v>0</v>
      </c>
      <c r="P177">
        <f>IF(AND(A177&gt;0,A177&lt;999),IF(result0191[[#This Row],[In List]]&lt;&gt;0,P176+1,P176),0)</f>
        <v>0</v>
      </c>
      <c r="Q177">
        <f t="shared" si="11"/>
        <v>0</v>
      </c>
    </row>
    <row r="178" spans="14:17" x14ac:dyDescent="0.25">
      <c r="N178">
        <f t="shared" si="10"/>
        <v>0</v>
      </c>
      <c r="O178">
        <f>IF(AND(A178&gt;0,A178&lt;999),IFERROR(VLOOKUP(result0191[[#This Row],[Card]],U14OKMen[],1,FALSE),0),0)</f>
        <v>0</v>
      </c>
      <c r="P178">
        <f>IF(AND(A178&gt;0,A178&lt;999),IF(result0191[[#This Row],[In List]]&lt;&gt;0,P177+1,P177),0)</f>
        <v>0</v>
      </c>
      <c r="Q178">
        <f t="shared" si="11"/>
        <v>0</v>
      </c>
    </row>
    <row r="179" spans="14:17" x14ac:dyDescent="0.25">
      <c r="N179">
        <f t="shared" si="10"/>
        <v>0</v>
      </c>
      <c r="O179">
        <f>IF(AND(A179&gt;0,A179&lt;999),IFERROR(VLOOKUP(result0191[[#This Row],[Card]],U14OKMen[],1,FALSE),0),0)</f>
        <v>0</v>
      </c>
      <c r="P179">
        <f>IF(AND(A179&gt;0,A179&lt;999),IF(result0191[[#This Row],[In List]]&lt;&gt;0,P178+1,P178),0)</f>
        <v>0</v>
      </c>
      <c r="Q179">
        <f t="shared" si="11"/>
        <v>0</v>
      </c>
    </row>
    <row r="180" spans="14:17" x14ac:dyDescent="0.25">
      <c r="N180">
        <f t="shared" si="10"/>
        <v>0</v>
      </c>
      <c r="O180">
        <f>IF(AND(A180&gt;0,A180&lt;999),IFERROR(VLOOKUP(result0191[[#This Row],[Card]],U14OKMen[],1,FALSE),0),0)</f>
        <v>0</v>
      </c>
      <c r="P180">
        <f>IF(AND(A180&gt;0,A180&lt;999),IF(result0191[[#This Row],[In List]]&lt;&gt;0,P179+1,P179),0)</f>
        <v>0</v>
      </c>
      <c r="Q180">
        <f t="shared" si="11"/>
        <v>0</v>
      </c>
    </row>
    <row r="181" spans="14:17" x14ac:dyDescent="0.25">
      <c r="N181">
        <f t="shared" si="10"/>
        <v>0</v>
      </c>
      <c r="O181">
        <f>IF(AND(A181&gt;0,A181&lt;999),IFERROR(VLOOKUP(result0191[[#This Row],[Card]],U14OKMen[],1,FALSE),0),0)</f>
        <v>0</v>
      </c>
      <c r="P181">
        <f>IF(AND(A181&gt;0,A181&lt;999),IF(result0191[[#This Row],[In List]]&lt;&gt;0,P180+1,P180),0)</f>
        <v>0</v>
      </c>
      <c r="Q181">
        <f t="shared" si="11"/>
        <v>0</v>
      </c>
    </row>
    <row r="182" spans="14:17" x14ac:dyDescent="0.25">
      <c r="N182">
        <f t="shared" si="10"/>
        <v>0</v>
      </c>
      <c r="O182">
        <f>IF(AND(A182&gt;0,A182&lt;999),IFERROR(VLOOKUP(result0191[[#This Row],[Card]],U14OKMen[],1,FALSE),0),0)</f>
        <v>0</v>
      </c>
      <c r="P182">
        <f>IF(AND(A182&gt;0,A182&lt;999),IF(result0191[[#This Row],[In List]]&lt;&gt;0,P181+1,P181),0)</f>
        <v>0</v>
      </c>
      <c r="Q182">
        <f t="shared" si="11"/>
        <v>0</v>
      </c>
    </row>
    <row r="183" spans="14:17" x14ac:dyDescent="0.25">
      <c r="N183">
        <f t="shared" si="10"/>
        <v>0</v>
      </c>
      <c r="O183">
        <f>IF(AND(A183&gt;0,A183&lt;999),IFERROR(VLOOKUP(result0191[[#This Row],[Card]],U14OKMen[],1,FALSE),0),0)</f>
        <v>0</v>
      </c>
      <c r="P183">
        <f>IF(AND(A183&gt;0,A183&lt;999),IF(result0191[[#This Row],[In List]]&lt;&gt;0,P182+1,P182),0)</f>
        <v>0</v>
      </c>
      <c r="Q183">
        <f t="shared" si="11"/>
        <v>0</v>
      </c>
    </row>
    <row r="184" spans="14:17" x14ac:dyDescent="0.25">
      <c r="N184">
        <f t="shared" si="10"/>
        <v>0</v>
      </c>
      <c r="O184">
        <f>IF(AND(A184&gt;0,A184&lt;999),IFERROR(VLOOKUP(result0191[[#This Row],[Card]],U14OKMen[],1,FALSE),0),0)</f>
        <v>0</v>
      </c>
      <c r="P184">
        <f>IF(AND(A184&gt;0,A184&lt;999),IF(result0191[[#This Row],[In List]]&lt;&gt;0,P183+1,P183),0)</f>
        <v>0</v>
      </c>
      <c r="Q184">
        <f t="shared" si="11"/>
        <v>0</v>
      </c>
    </row>
    <row r="185" spans="14:17" x14ac:dyDescent="0.25">
      <c r="N185">
        <f t="shared" si="10"/>
        <v>0</v>
      </c>
      <c r="O185">
        <f>IF(AND(A185&gt;0,A185&lt;999),IFERROR(VLOOKUP(result0191[[#This Row],[Card]],U14OKMen[],1,FALSE),0),0)</f>
        <v>0</v>
      </c>
      <c r="P185">
        <f>IF(AND(A185&gt;0,A185&lt;999),IF(result0191[[#This Row],[In List]]&lt;&gt;0,P184+1,P184),0)</f>
        <v>0</v>
      </c>
      <c r="Q185">
        <f t="shared" si="11"/>
        <v>0</v>
      </c>
    </row>
    <row r="186" spans="14:17" x14ac:dyDescent="0.25">
      <c r="N186">
        <f t="shared" si="10"/>
        <v>0</v>
      </c>
      <c r="O186">
        <f>IF(AND(A186&gt;0,A186&lt;999),IFERROR(VLOOKUP(result0191[[#This Row],[Card]],U14OKMen[],1,FALSE),0),0)</f>
        <v>0</v>
      </c>
      <c r="P186">
        <f>IF(AND(A186&gt;0,A186&lt;999),IF(result0191[[#This Row],[In List]]&lt;&gt;0,P185+1,P185),0)</f>
        <v>0</v>
      </c>
      <c r="Q186">
        <f t="shared" si="11"/>
        <v>0</v>
      </c>
    </row>
    <row r="187" spans="14:17" x14ac:dyDescent="0.25">
      <c r="N187">
        <f t="shared" si="10"/>
        <v>0</v>
      </c>
      <c r="O187">
        <f>IF(AND(A187&gt;0,A187&lt;999),IFERROR(VLOOKUP(result0191[[#This Row],[Card]],U14OKMen[],1,FALSE),0),0)</f>
        <v>0</v>
      </c>
      <c r="P187">
        <f>IF(AND(A187&gt;0,A187&lt;999),IF(result0191[[#This Row],[In List]]&lt;&gt;0,P186+1,P186),0)</f>
        <v>0</v>
      </c>
      <c r="Q187">
        <f t="shared" si="11"/>
        <v>0</v>
      </c>
    </row>
    <row r="188" spans="14:17" x14ac:dyDescent="0.25">
      <c r="N188">
        <f t="shared" si="10"/>
        <v>0</v>
      </c>
      <c r="O188">
        <f>IF(AND(A188&gt;0,A188&lt;999),IFERROR(VLOOKUP(result0191[[#This Row],[Card]],U14OKMen[],1,FALSE),0),0)</f>
        <v>0</v>
      </c>
      <c r="P188">
        <f>IF(AND(A188&gt;0,A188&lt;999),IF(result0191[[#This Row],[In List]]&lt;&gt;0,P187+1,P187),0)</f>
        <v>0</v>
      </c>
      <c r="Q188">
        <f t="shared" si="11"/>
        <v>0</v>
      </c>
    </row>
    <row r="189" spans="14:17" x14ac:dyDescent="0.25">
      <c r="N189">
        <f t="shared" si="10"/>
        <v>0</v>
      </c>
      <c r="O189">
        <f>IF(AND(A189&gt;0,A189&lt;999),IFERROR(VLOOKUP(result0191[[#This Row],[Card]],U14OKMen[],1,FALSE),0),0)</f>
        <v>0</v>
      </c>
      <c r="P189">
        <f>IF(AND(A189&gt;0,A189&lt;999),IF(result0191[[#This Row],[In List]]&lt;&gt;0,P188+1,P188),0)</f>
        <v>0</v>
      </c>
      <c r="Q189">
        <f t="shared" si="11"/>
        <v>0</v>
      </c>
    </row>
    <row r="190" spans="14:17" x14ac:dyDescent="0.25">
      <c r="N190">
        <f t="shared" si="10"/>
        <v>0</v>
      </c>
      <c r="O190">
        <f>IF(AND(A190&gt;0,A190&lt;999),IFERROR(VLOOKUP(result0191[[#This Row],[Card]],U14OKMen[],1,FALSE),0),0)</f>
        <v>0</v>
      </c>
      <c r="P190">
        <f>IF(AND(A190&gt;0,A190&lt;999),IF(result0191[[#This Row],[In List]]&lt;&gt;0,P189+1,P189),0)</f>
        <v>0</v>
      </c>
      <c r="Q190">
        <f t="shared" si="11"/>
        <v>0</v>
      </c>
    </row>
    <row r="191" spans="14:17" x14ac:dyDescent="0.25">
      <c r="N191">
        <f t="shared" si="10"/>
        <v>0</v>
      </c>
      <c r="O191">
        <f>IF(AND(A191&gt;0,A191&lt;999),IFERROR(VLOOKUP(result0191[[#This Row],[Card]],U14OKMen[],1,FALSE),0),0)</f>
        <v>0</v>
      </c>
      <c r="P191">
        <f>IF(AND(A191&gt;0,A191&lt;999),IF(result0191[[#This Row],[In List]]&lt;&gt;0,P190+1,P190),0)</f>
        <v>0</v>
      </c>
      <c r="Q191">
        <f t="shared" si="11"/>
        <v>0</v>
      </c>
    </row>
    <row r="192" spans="14:17" x14ac:dyDescent="0.25">
      <c r="N192">
        <f t="shared" si="10"/>
        <v>0</v>
      </c>
      <c r="O192">
        <f>IF(AND(A192&gt;0,A192&lt;999),IFERROR(VLOOKUP(result0191[[#This Row],[Card]],U14OKMen[],1,FALSE),0),0)</f>
        <v>0</v>
      </c>
      <c r="P192">
        <f>IF(AND(A192&gt;0,A192&lt;999),IF(result0191[[#This Row],[In List]]&lt;&gt;0,P191+1,P191),0)</f>
        <v>0</v>
      </c>
      <c r="Q192">
        <f t="shared" si="11"/>
        <v>0</v>
      </c>
    </row>
    <row r="193" spans="14:17" x14ac:dyDescent="0.25">
      <c r="N193">
        <f t="shared" si="10"/>
        <v>0</v>
      </c>
      <c r="O193">
        <f>IF(AND(A193&gt;0,A193&lt;999),IFERROR(VLOOKUP(result0191[[#This Row],[Card]],U14OKMen[],1,FALSE),0),0)</f>
        <v>0</v>
      </c>
      <c r="P193">
        <f>IF(AND(A193&gt;0,A193&lt;999),IF(result0191[[#This Row],[In List]]&lt;&gt;0,P192+1,P192),0)</f>
        <v>0</v>
      </c>
      <c r="Q193">
        <f t="shared" si="11"/>
        <v>0</v>
      </c>
    </row>
    <row r="194" spans="14:17" x14ac:dyDescent="0.25">
      <c r="N194">
        <f t="shared" ref="N194:N201" si="12">B194</f>
        <v>0</v>
      </c>
      <c r="O194">
        <f>IF(AND(A194&gt;0,A194&lt;999),IFERROR(VLOOKUP(result0191[[#This Row],[Card]],U14OKMen[],1,FALSE),0),0)</f>
        <v>0</v>
      </c>
      <c r="P194">
        <f>IF(AND(A194&gt;0,A194&lt;999),IF(result0191[[#This Row],[In List]]&lt;&gt;0,P193+1,P193),0)</f>
        <v>0</v>
      </c>
      <c r="Q194">
        <f t="shared" ref="Q194:Q201" si="13">A194</f>
        <v>0</v>
      </c>
    </row>
    <row r="195" spans="14:17" x14ac:dyDescent="0.25">
      <c r="N195">
        <f t="shared" si="12"/>
        <v>0</v>
      </c>
      <c r="O195">
        <f>IF(AND(A195&gt;0,A195&lt;999),IFERROR(VLOOKUP(result0191[[#This Row],[Card]],U14OKMen[],1,FALSE),0),0)</f>
        <v>0</v>
      </c>
      <c r="P195">
        <f>IF(AND(A195&gt;0,A195&lt;999),IF(result0191[[#This Row],[In List]]&lt;&gt;0,P194+1,P194),0)</f>
        <v>0</v>
      </c>
      <c r="Q195">
        <f t="shared" si="13"/>
        <v>0</v>
      </c>
    </row>
    <row r="196" spans="14:17" x14ac:dyDescent="0.25">
      <c r="N196">
        <f t="shared" si="12"/>
        <v>0</v>
      </c>
      <c r="O196">
        <f>IF(AND(A196&gt;0,A196&lt;999),IFERROR(VLOOKUP(result0191[[#This Row],[Card]],U14OKMen[],1,FALSE),0),0)</f>
        <v>0</v>
      </c>
      <c r="P196">
        <f>IF(AND(A196&gt;0,A196&lt;999),IF(result0191[[#This Row],[In List]]&lt;&gt;0,P195+1,P195),0)</f>
        <v>0</v>
      </c>
      <c r="Q196">
        <f t="shared" si="13"/>
        <v>0</v>
      </c>
    </row>
    <row r="197" spans="14:17" x14ac:dyDescent="0.25">
      <c r="N197">
        <f t="shared" si="12"/>
        <v>0</v>
      </c>
      <c r="O197">
        <f>IF(AND(A197&gt;0,A197&lt;999),IFERROR(VLOOKUP(result0191[[#This Row],[Card]],U14OKMen[],1,FALSE),0),0)</f>
        <v>0</v>
      </c>
      <c r="P197">
        <f>IF(AND(A197&gt;0,A197&lt;999),IF(result0191[[#This Row],[In List]]&lt;&gt;0,P196+1,P196),0)</f>
        <v>0</v>
      </c>
      <c r="Q197">
        <f t="shared" si="13"/>
        <v>0</v>
      </c>
    </row>
    <row r="198" spans="14:17" x14ac:dyDescent="0.25">
      <c r="N198">
        <f t="shared" si="12"/>
        <v>0</v>
      </c>
      <c r="O198">
        <f>IF(AND(A198&gt;0,A198&lt;999),IFERROR(VLOOKUP(result0191[[#This Row],[Card]],U14OKMen[],1,FALSE),0),0)</f>
        <v>0</v>
      </c>
      <c r="P198">
        <f>IF(AND(A198&gt;0,A198&lt;999),IF(result0191[[#This Row],[In List]]&lt;&gt;0,P197+1,P197),0)</f>
        <v>0</v>
      </c>
      <c r="Q198">
        <f t="shared" si="13"/>
        <v>0</v>
      </c>
    </row>
    <row r="199" spans="14:17" x14ac:dyDescent="0.25">
      <c r="N199">
        <f t="shared" si="12"/>
        <v>0</v>
      </c>
      <c r="O199">
        <f>IF(AND(A199&gt;0,A199&lt;999),IFERROR(VLOOKUP(result0191[[#This Row],[Card]],U14OKMen[],1,FALSE),0),0)</f>
        <v>0</v>
      </c>
      <c r="P199">
        <f>IF(AND(A199&gt;0,A199&lt;999),IF(result0191[[#This Row],[In List]]&lt;&gt;0,P198+1,P198),0)</f>
        <v>0</v>
      </c>
      <c r="Q199">
        <f t="shared" si="13"/>
        <v>0</v>
      </c>
    </row>
    <row r="200" spans="14:17" x14ac:dyDescent="0.25">
      <c r="N200">
        <f t="shared" si="12"/>
        <v>0</v>
      </c>
      <c r="O200">
        <f>IF(AND(A200&gt;0,A200&lt;999),IFERROR(VLOOKUP(result0191[[#This Row],[Card]],U14OKMen[],1,FALSE),0),0)</f>
        <v>0</v>
      </c>
      <c r="P200">
        <f>IF(AND(A200&gt;0,A200&lt;999),IF(result0191[[#This Row],[In List]]&lt;&gt;0,P199+1,P199),0)</f>
        <v>0</v>
      </c>
      <c r="Q200">
        <f t="shared" si="13"/>
        <v>0</v>
      </c>
    </row>
    <row r="201" spans="14:17" x14ac:dyDescent="0.25">
      <c r="N201">
        <f t="shared" si="12"/>
        <v>0</v>
      </c>
      <c r="O201">
        <f>IF(AND(A201&gt;0,A201&lt;999),IFERROR(VLOOKUP(result0191[[#This Row],[Card]],U14OKMen[],1,FALSE),0),0)</f>
        <v>0</v>
      </c>
      <c r="P201">
        <f>IF(AND(A201&gt;0,A201&lt;999),IF(result0191[[#This Row],[In List]]&lt;&gt;0,P200+1,P200),0)</f>
        <v>0</v>
      </c>
      <c r="Q201">
        <f t="shared" si="13"/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687977269375449BCFAB6EB9F050A3" ma:contentTypeVersion="18" ma:contentTypeDescription="Create a new document." ma:contentTypeScope="" ma:versionID="0c00e863f98ff4c0477b899be5af1867">
  <xsd:schema xmlns:xsd="http://www.w3.org/2001/XMLSchema" xmlns:xs="http://www.w3.org/2001/XMLSchema" xmlns:p="http://schemas.microsoft.com/office/2006/metadata/properties" xmlns:ns2="2e103158-defd-4e04-8325-4902afaf58d8" xmlns:ns3="2583454a-b2d5-4c0c-b424-e3d85aff4454" targetNamespace="http://schemas.microsoft.com/office/2006/metadata/properties" ma:root="true" ma:fieldsID="4dbc02b0ffc63c598f06f381d7ea836d" ns2:_="" ns3:_="">
    <xsd:import namespace="2e103158-defd-4e04-8325-4902afaf58d8"/>
    <xsd:import namespace="2583454a-b2d5-4c0c-b424-e3d85aff44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03158-defd-4e04-8325-4902afaf58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20106a-8291-48d3-92cb-b9d507969a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83454a-b2d5-4c0c-b424-e3d85aff445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19e0ac1-65ed-49eb-b95d-efcfac263e13}" ma:internalName="TaxCatchAll" ma:showField="CatchAllData" ma:web="2583454a-b2d5-4c0c-b424-e3d85aff4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103158-defd-4e04-8325-4902afaf58d8">
      <Terms xmlns="http://schemas.microsoft.com/office/infopath/2007/PartnerControls"/>
    </lcf76f155ced4ddcb4097134ff3c332f>
    <TaxCatchAll xmlns="2583454a-b2d5-4c0c-b424-e3d85aff4454" xsi:nil="true"/>
  </documentManagement>
</p:properties>
</file>

<file path=customXml/itemProps1.xml><?xml version="1.0" encoding="utf-8"?>
<ds:datastoreItem xmlns:ds="http://schemas.openxmlformats.org/officeDocument/2006/customXml" ds:itemID="{A9A0E162-902F-441A-9794-2D7C092480A0}"/>
</file>

<file path=customXml/itemProps2.xml><?xml version="1.0" encoding="utf-8"?>
<ds:datastoreItem xmlns:ds="http://schemas.openxmlformats.org/officeDocument/2006/customXml" ds:itemID="{ECD452DC-1EC4-468F-B5A4-142399DFF43C}"/>
</file>

<file path=customXml/itemProps3.xml><?xml version="1.0" encoding="utf-8"?>
<ds:datastoreItem xmlns:ds="http://schemas.openxmlformats.org/officeDocument/2006/customXml" ds:itemID="{FEE28801-1607-4BD0-95F1-31815B81FF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U14 Okanagan Men</vt:lpstr>
      <vt:lpstr>PointsTable</vt:lpstr>
      <vt:lpstr>NAT14.0116</vt:lpstr>
      <vt:lpstr>NAT14.0191</vt:lpstr>
      <vt:lpstr>NAT14.0116!_?Codex_NAT14</vt:lpstr>
      <vt:lpstr>NAT14.0191!_?Codex_NAT14</vt:lpstr>
    </vt:vector>
  </TitlesOfParts>
  <Company>BC Alpine Ski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Keven Dubinsky</dc:creator>
  <cp:lastModifiedBy>Keven Dubinsky</cp:lastModifiedBy>
  <dcterms:created xsi:type="dcterms:W3CDTF">2014-04-09T19:46:15Z</dcterms:created>
  <dcterms:modified xsi:type="dcterms:W3CDTF">2014-04-11T18:42:57Z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0x0101003C687977269375449BCFAB6EB9F050A3</vt:lpwstr>
  </property>
</Properties>
</file>